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40" yWindow="1815" windowWidth="15480" windowHeight="5655" tabRatio="788"/>
  </bookViews>
  <sheets>
    <sheet name=" Sch 1 02-08-2016" sheetId="5" r:id="rId1"/>
    <sheet name="Sch 1 cont'd 02-08-2016" sheetId="6" r:id="rId2"/>
  </sheets>
  <calcPr calcId="152511"/>
  <customWorkbookViews>
    <customWorkbookView name="Jessica L. Brown - Personal View" guid="{F40F89B5-4032-4F69-9A3E-1D43F7BE6FB2}" mergeInterval="0" personalView="1" maximized="1" windowWidth="1596" windowHeight="681" tabRatio="788" activeSheetId="2"/>
    <customWorkbookView name="Jerry Jean-Felix - Personal View" guid="{A9918AB0-5E8C-47B7-A02C-5DF81CAA5066}" mergeInterval="0" personalView="1" maximized="1" windowWidth="1276" windowHeight="799" tabRatio="788" activeSheetId="2"/>
    <customWorkbookView name="Hashmi, Aaishah - Personal View" guid="{5265872E-79E0-423F-95FC-3AB83670F91D}" mergeInterval="0" personalView="1" maximized="1" windowWidth="1676" windowHeight="864" tabRatio="788" activeSheetId="1"/>
    <customWorkbookView name="ist - Personal View" guid="{3B028882-4EF1-4CAB-A2E2-786BD77AD87B}" mergeInterval="0" personalView="1" maximized="1" windowWidth="1276" windowHeight="799" tabRatio="788" activeSheetId="2"/>
    <customWorkbookView name="Jean-Felix, Jerry - Personal View" guid="{22A32B1C-B7E3-4329-B5F3-596F736437CC}" mergeInterval="0" personalView="1" maximized="1" windowWidth="1596" windowHeight="675" tabRatio="788" activeSheetId="1" showComments="commIndAndComment"/>
  </customWorkbookViews>
</workbook>
</file>

<file path=xl/calcChain.xml><?xml version="1.0" encoding="utf-8"?>
<calcChain xmlns="http://schemas.openxmlformats.org/spreadsheetml/2006/main">
  <c r="I37" i="5" l="1"/>
  <c r="E33" i="5"/>
  <c r="E32" i="5"/>
  <c r="C32" i="5" s="1"/>
  <c r="E25" i="5"/>
  <c r="C25" i="5" s="1"/>
  <c r="E20" i="5"/>
  <c r="C20" i="5" s="1"/>
  <c r="E31" i="5"/>
  <c r="C31" i="5" s="1"/>
  <c r="E30" i="5"/>
  <c r="C30" i="5" s="1"/>
  <c r="E29" i="5"/>
  <c r="C29" i="5" s="1"/>
  <c r="E28" i="5"/>
  <c r="E27" i="5"/>
  <c r="E26" i="5"/>
  <c r="C26" i="5" s="1"/>
  <c r="E24" i="5"/>
  <c r="C24" i="5" s="1"/>
  <c r="E23" i="5"/>
  <c r="C23" i="5" s="1"/>
  <c r="E22" i="5"/>
  <c r="C22" i="5" s="1"/>
  <c r="E21" i="5"/>
  <c r="C21" i="5" s="1"/>
  <c r="C27" i="5"/>
  <c r="C28" i="5"/>
  <c r="C33" i="5"/>
  <c r="C10" i="5"/>
  <c r="C11" i="5"/>
  <c r="C18" i="5"/>
  <c r="C9" i="5"/>
  <c r="E10" i="5"/>
  <c r="E11" i="5"/>
  <c r="E12" i="5"/>
  <c r="C12" i="5" s="1"/>
  <c r="E13" i="5"/>
  <c r="C13" i="5" s="1"/>
  <c r="E14" i="5"/>
  <c r="C14" i="5" s="1"/>
  <c r="E15" i="5"/>
  <c r="C15" i="5" s="1"/>
  <c r="E16" i="5"/>
  <c r="C16" i="5" s="1"/>
  <c r="E17" i="5"/>
  <c r="C17" i="5" s="1"/>
  <c r="E18" i="5"/>
  <c r="E9" i="5"/>
  <c r="J29" i="6" l="1"/>
  <c r="J15" i="6"/>
  <c r="D10" i="6"/>
  <c r="K19" i="5"/>
  <c r="L19" i="5"/>
  <c r="E13" i="6"/>
  <c r="I11" i="6"/>
  <c r="I13" i="6" s="1"/>
  <c r="I15" i="6" s="1"/>
  <c r="H11" i="6"/>
  <c r="H13" i="6" s="1"/>
  <c r="H15" i="6" s="1"/>
  <c r="H16" i="6" s="1"/>
  <c r="H19" i="6" s="1"/>
  <c r="H29" i="6" s="1"/>
  <c r="L34" i="5"/>
  <c r="K34" i="5"/>
  <c r="J34" i="5"/>
  <c r="J35" i="5" s="1"/>
  <c r="J37" i="5" s="1"/>
  <c r="J41" i="5" s="1"/>
  <c r="H34" i="5"/>
  <c r="G34" i="5"/>
  <c r="F34" i="5"/>
  <c r="D34" i="5"/>
  <c r="C34" i="5"/>
  <c r="J19" i="5"/>
  <c r="H19" i="5"/>
  <c r="G19" i="5"/>
  <c r="F19" i="5"/>
  <c r="F35" i="5" s="1"/>
  <c r="F37" i="5" s="1"/>
  <c r="F41" i="5" s="1"/>
  <c r="E19" i="5"/>
  <c r="D19" i="5"/>
  <c r="C19" i="5"/>
  <c r="D35" i="5" l="1"/>
  <c r="D37" i="5" s="1"/>
  <c r="D41" i="5" s="1"/>
  <c r="E34" i="5"/>
  <c r="E35" i="5" s="1"/>
  <c r="E37" i="5" s="1"/>
  <c r="E41" i="5" s="1"/>
  <c r="G35" i="5"/>
  <c r="G37" i="5" s="1"/>
  <c r="G41" i="5" s="1"/>
  <c r="H35" i="5"/>
  <c r="H37" i="5" s="1"/>
  <c r="H41" i="5" s="1"/>
  <c r="K11" i="6"/>
  <c r="K13" i="6" s="1"/>
  <c r="K15" i="6" s="1"/>
  <c r="K16" i="6" s="1"/>
  <c r="K19" i="6" s="1"/>
  <c r="K29" i="6" s="1"/>
  <c r="L11" i="6"/>
  <c r="L13" i="6" s="1"/>
  <c r="L15" i="6" s="1"/>
  <c r="L16" i="6" s="1"/>
  <c r="L19" i="6" s="1"/>
  <c r="L29" i="6" s="1"/>
  <c r="C35" i="5"/>
  <c r="C37" i="5" s="1"/>
  <c r="C41" i="5" s="1"/>
  <c r="L35" i="5"/>
  <c r="L37" i="5" s="1"/>
  <c r="L41" i="5" s="1"/>
  <c r="K35" i="5"/>
  <c r="K37" i="5" s="1"/>
  <c r="K41" i="5" s="1"/>
  <c r="G11" i="6"/>
  <c r="F11" i="6" l="1"/>
  <c r="G13" i="6"/>
  <c r="G15" i="6" s="1"/>
  <c r="G16" i="6" s="1"/>
  <c r="G19" i="6" l="1"/>
  <c r="G29" i="6" s="1"/>
  <c r="F16" i="6"/>
  <c r="D16" i="6" s="1"/>
  <c r="F13" i="6"/>
  <c r="F15" i="6" s="1"/>
  <c r="D11" i="6"/>
  <c r="D13" i="6" s="1"/>
  <c r="D15" i="6" s="1"/>
  <c r="F19" i="6" l="1"/>
  <c r="F29" i="6" s="1"/>
  <c r="D19" i="6"/>
  <c r="D29" i="6" s="1"/>
</calcChain>
</file>

<file path=xl/sharedStrings.xml><?xml version="1.0" encoding="utf-8"?>
<sst xmlns="http://schemas.openxmlformats.org/spreadsheetml/2006/main" count="112" uniqueCount="81">
  <si>
    <t>Taxpayer Identification Number (FEIN/SSN)</t>
  </si>
  <si>
    <t>Description</t>
  </si>
  <si>
    <t>Combined Group Report</t>
  </si>
  <si>
    <t>Intercompany Eliminations</t>
  </si>
  <si>
    <t>Total Before Eliminations</t>
  </si>
  <si>
    <t>Designated Agent</t>
  </si>
  <si>
    <t>Member 1</t>
  </si>
  <si>
    <t>Member 2</t>
  </si>
  <si>
    <t>Member 5</t>
  </si>
  <si>
    <r>
      <t xml:space="preserve">Water's Edge   </t>
    </r>
    <r>
      <rPr>
        <b/>
        <sz val="20"/>
        <color theme="1"/>
        <rFont val="Times New Roman"/>
        <family val="1"/>
      </rPr>
      <t></t>
    </r>
  </si>
  <si>
    <r>
      <t xml:space="preserve">World Wide  </t>
    </r>
    <r>
      <rPr>
        <b/>
        <sz val="20"/>
        <color theme="1"/>
        <rFont val="Times New Roman"/>
        <family val="1"/>
      </rPr>
      <t xml:space="preserve"> </t>
    </r>
    <r>
      <rPr>
        <b/>
        <sz val="9"/>
        <color theme="1"/>
        <rFont val="Times New Roman"/>
        <family val="1"/>
      </rPr>
      <t xml:space="preserve">  Year </t>
    </r>
    <r>
      <rPr>
        <b/>
        <u/>
        <sz val="9"/>
        <color theme="1"/>
        <rFont val="Times New Roman"/>
        <family val="1"/>
      </rPr>
      <t xml:space="preserve">             </t>
    </r>
    <r>
      <rPr>
        <b/>
        <sz val="9"/>
        <color theme="1"/>
        <rFont val="Times New Roman"/>
        <family val="1"/>
      </rPr>
      <t xml:space="preserve"> of 10 Year Election</t>
    </r>
  </si>
  <si>
    <t>Gross receipts, minus returns and allowances.</t>
  </si>
  <si>
    <r>
      <t xml:space="preserve">Gross profit from sales and/or operations. </t>
    </r>
    <r>
      <rPr>
        <i/>
        <sz val="8"/>
        <color theme="1"/>
        <rFont val="Times New Roman"/>
        <family val="1"/>
      </rPr>
      <t>Line 1 minus Line 2.</t>
    </r>
  </si>
  <si>
    <r>
      <t xml:space="preserve">Interest. </t>
    </r>
    <r>
      <rPr>
        <i/>
        <sz val="8"/>
        <color theme="1"/>
        <rFont val="Times New Roman"/>
        <family val="1"/>
      </rPr>
      <t>Attach statement.</t>
    </r>
    <r>
      <rPr>
        <sz val="9"/>
        <color theme="1"/>
        <rFont val="Times New Roman"/>
        <family val="1"/>
      </rPr>
      <t xml:space="preserve"> </t>
    </r>
  </si>
  <si>
    <r>
      <t xml:space="preserve">Dividends </t>
    </r>
    <r>
      <rPr>
        <i/>
        <sz val="8"/>
        <color theme="1"/>
        <rFont val="Times New Roman"/>
        <family val="1"/>
      </rPr>
      <t>from D-20, Schedule B.</t>
    </r>
  </si>
  <si>
    <r>
      <t xml:space="preserve">Gross royalties. </t>
    </r>
    <r>
      <rPr>
        <i/>
        <sz val="8"/>
        <color theme="1"/>
        <rFont val="Times New Roman"/>
        <family val="1"/>
      </rPr>
      <t>Attach statement.</t>
    </r>
  </si>
  <si>
    <r>
      <t>(a)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Times New Roman"/>
        <family val="1"/>
      </rPr>
      <t xml:space="preserve">Net capital gain. </t>
    </r>
    <r>
      <rPr>
        <i/>
        <sz val="8"/>
        <color theme="1"/>
        <rFont val="Times New Roman"/>
        <family val="1"/>
      </rPr>
      <t>Attach copy of federal Form 1120, Schedule D.</t>
    </r>
  </si>
  <si>
    <t>Salaries and wages.</t>
  </si>
  <si>
    <t>Repairs.</t>
  </si>
  <si>
    <t>Bad debts.</t>
  </si>
  <si>
    <t>Rent.</t>
  </si>
  <si>
    <r>
      <t xml:space="preserve">Contributions and/or gifts. </t>
    </r>
    <r>
      <rPr>
        <i/>
        <sz val="8"/>
        <color theme="1"/>
        <rFont val="Times New Roman"/>
        <family val="1"/>
      </rPr>
      <t>Attach statement.</t>
    </r>
  </si>
  <si>
    <r>
      <t xml:space="preserve">Amortization. </t>
    </r>
    <r>
      <rPr>
        <i/>
        <sz val="8"/>
        <color theme="1"/>
        <rFont val="Times New Roman"/>
        <family val="1"/>
      </rPr>
      <t>Attach copy of your federal Form 4562.</t>
    </r>
  </si>
  <si>
    <r>
      <t xml:space="preserve">Depletion. </t>
    </r>
    <r>
      <rPr>
        <i/>
        <sz val="8"/>
        <color theme="1"/>
        <rFont val="Times New Roman"/>
        <family val="1"/>
      </rPr>
      <t>Attach statement.</t>
    </r>
  </si>
  <si>
    <t>Pension, profit-sharing plans.</t>
  </si>
  <si>
    <r>
      <t xml:space="preserve">Other deductions. </t>
    </r>
    <r>
      <rPr>
        <i/>
        <sz val="8"/>
        <color theme="1"/>
        <rFont val="Times New Roman"/>
        <family val="1"/>
      </rPr>
      <t>Attach statement.</t>
    </r>
  </si>
  <si>
    <r>
      <t xml:space="preserve">Total deductions. </t>
    </r>
    <r>
      <rPr>
        <i/>
        <sz val="8"/>
        <color theme="1"/>
        <rFont val="Times New Roman"/>
        <family val="1"/>
      </rPr>
      <t>Add Lines 11-24.</t>
    </r>
  </si>
  <si>
    <r>
      <t xml:space="preserve">Net income. </t>
    </r>
    <r>
      <rPr>
        <i/>
        <sz val="8"/>
        <color theme="1"/>
        <rFont val="Times New Roman"/>
        <family val="1"/>
      </rPr>
      <t>Line 10 minus Line 25.</t>
    </r>
  </si>
  <si>
    <r>
      <t xml:space="preserve">Net operating loss deduction. </t>
    </r>
    <r>
      <rPr>
        <i/>
        <sz val="8"/>
        <color theme="1"/>
        <rFont val="Times New Roman"/>
        <family val="1"/>
      </rPr>
      <t>(For years before 2000.)</t>
    </r>
  </si>
  <si>
    <r>
      <t>(a)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Times New Roman"/>
        <family val="1"/>
      </rPr>
      <t xml:space="preserve">Non-business income/state adjustment. </t>
    </r>
    <r>
      <rPr>
        <i/>
        <sz val="8"/>
        <color theme="1"/>
        <rFont val="Times New Roman"/>
        <family val="1"/>
      </rPr>
      <t>Attach statement.</t>
    </r>
  </si>
  <si>
    <r>
      <t>(c)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Times New Roman"/>
        <family val="1"/>
      </rPr>
      <t>29(a) minus 29(b).</t>
    </r>
  </si>
  <si>
    <t>Second quarter.</t>
  </si>
  <si>
    <t>Third quarter.</t>
  </si>
  <si>
    <t>Fourth quarter.</t>
  </si>
  <si>
    <t>(c)     Refundable credits.</t>
  </si>
  <si>
    <r>
      <t xml:space="preserve">Net income after net operating loss deduction. </t>
    </r>
    <r>
      <rPr>
        <i/>
        <sz val="8"/>
        <color theme="1"/>
        <rFont val="Times New Roman"/>
        <family val="1"/>
      </rPr>
      <t>Line 26 minus Line 27.</t>
    </r>
  </si>
  <si>
    <r>
      <t>Other income (loss).</t>
    </r>
    <r>
      <rPr>
        <i/>
        <sz val="8"/>
        <color theme="1"/>
        <rFont val="Times New Roman"/>
        <family val="1"/>
      </rPr>
      <t xml:space="preserve"> Attach statement.</t>
    </r>
  </si>
  <si>
    <r>
      <rPr>
        <sz val="9"/>
        <color theme="1"/>
        <rFont val="Times New Roman"/>
        <family val="1"/>
      </rPr>
      <t>Net income subject to apportionment.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28 minus Line 29 (c).</t>
    </r>
  </si>
  <si>
    <r>
      <rPr>
        <sz val="9"/>
        <color theme="1"/>
        <rFont val="Times New Roman"/>
        <family val="1"/>
      </rPr>
      <t>Net income from trade or business apportioned to DC.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30 of Combined Group Report column, multiplied by Line 31 factor.</t>
    </r>
  </si>
  <si>
    <r>
      <rPr>
        <sz val="9"/>
        <rFont val="Times New Roman"/>
        <family val="1"/>
      </rPr>
      <t>Portion of  D20 Line 29 (c) / D30 Line 26 (c) attributable to DC:</t>
    </r>
    <r>
      <rPr>
        <sz val="10"/>
        <rFont val="Times New Roman"/>
        <family val="1"/>
      </rPr>
      <t xml:space="preserve"> ______  </t>
    </r>
    <r>
      <rPr>
        <i/>
        <sz val="10"/>
        <rFont val="Times New Roman"/>
        <family val="1"/>
      </rPr>
      <t xml:space="preserve">
</t>
    </r>
    <r>
      <rPr>
        <i/>
        <sz val="8"/>
        <rFont val="Times New Roman"/>
        <family val="1"/>
      </rPr>
      <t>Partner:  Add your distributive share of post-apportioned  salary
                 allowance from the D30 Line 32:______________
Partner: Add your distributive share of post-apportioned 
               exemption from the D30 Line 33:____________</t>
    </r>
  </si>
  <si>
    <r>
      <rPr>
        <sz val="9"/>
        <color theme="1"/>
        <rFont val="Times New Roman"/>
        <family val="1"/>
      </rPr>
      <t>Apportioned NOL deduction.</t>
    </r>
    <r>
      <rPr>
        <sz val="10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</t>
    </r>
    <r>
      <rPr>
        <i/>
        <sz val="8"/>
        <color theme="1"/>
        <rFont val="Times New Roman"/>
        <family val="1"/>
      </rPr>
      <t>Loss occurring in year 2000 and later.)</t>
    </r>
  </si>
  <si>
    <r>
      <rPr>
        <sz val="9"/>
        <color theme="1"/>
        <rFont val="Times New Roman"/>
        <family val="1"/>
      </rPr>
      <t>Total DC gross receipts.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Attach worksheet (Minimum Tax Liability Gross Receipts worksheet).</t>
    </r>
  </si>
  <si>
    <r>
      <rPr>
        <sz val="9"/>
        <color theme="1"/>
        <rFont val="Times New Roman"/>
        <family val="1"/>
      </rPr>
      <t xml:space="preserve">(a)    Tax paid with request for an extension of time to file or paid 
         with the original return if this is an amended return. </t>
    </r>
    <r>
      <rPr>
        <sz val="10"/>
        <color theme="1"/>
        <rFont val="Times New Roman"/>
        <family val="1"/>
      </rPr>
      <t xml:space="preserve">
       </t>
    </r>
  </si>
  <si>
    <r>
      <rPr>
        <sz val="9"/>
        <color theme="1"/>
        <rFont val="Times New Roman"/>
        <family val="1"/>
      </rPr>
      <t xml:space="preserve">Total estimated franchise tax payments.  </t>
    </r>
    <r>
      <rPr>
        <sz val="10"/>
        <color theme="1"/>
        <rFont val="Times New Roman"/>
        <family val="1"/>
      </rPr>
      <t xml:space="preserve">         </t>
    </r>
  </si>
  <si>
    <t>Add lines 41(a), (b), and (c).</t>
  </si>
  <si>
    <r>
      <rPr>
        <b/>
        <sz val="9"/>
        <color theme="1"/>
        <rFont val="Times New Roman"/>
        <family val="1"/>
      </rPr>
      <t>Tax due.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8"/>
        <color theme="1"/>
        <rFont val="Times New Roman"/>
        <family val="1"/>
      </rPr>
      <t>If Line 40 amount is larger, subtract line 42 from Line 40.</t>
    </r>
  </si>
  <si>
    <r>
      <rPr>
        <sz val="9"/>
        <color theme="1"/>
        <rFont val="Times New Roman"/>
        <family val="1"/>
      </rPr>
      <t>Overpayment.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If Line 42 amount is larger, subtract Line 40 from Line 42.</t>
    </r>
  </si>
  <si>
    <r>
      <rPr>
        <sz val="9"/>
        <color theme="1"/>
        <rFont val="Times New Roman"/>
        <family val="1"/>
      </rPr>
      <t>Amount to be refunded.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44 minus Line 45.</t>
    </r>
  </si>
  <si>
    <r>
      <t>(b)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Times New Roman"/>
        <family val="1"/>
      </rPr>
      <t xml:space="preserve">Expense related to non-business income. </t>
    </r>
    <r>
      <rPr>
        <i/>
        <sz val="8"/>
        <color theme="1"/>
        <rFont val="Times New Roman"/>
        <family val="1"/>
      </rPr>
      <t>Attach statement.</t>
    </r>
  </si>
  <si>
    <r>
      <rPr>
        <sz val="9"/>
        <color theme="1"/>
        <rFont val="Times New Roman"/>
        <family val="1"/>
      </rPr>
      <t xml:space="preserve">Total taxable income before apportioned NOL deduction. </t>
    </r>
    <r>
      <rPr>
        <i/>
        <sz val="8"/>
        <color theme="1"/>
        <rFont val="Times New Roman"/>
        <family val="1"/>
      </rPr>
      <t>Line 32 plus or minus Line 33. (Attach statement.)
UB:  Subtract salary allowance:______________
UB: Subtract exemption:_____________________</t>
    </r>
  </si>
  <si>
    <r>
      <t xml:space="preserve">Gross rental income </t>
    </r>
    <r>
      <rPr>
        <i/>
        <sz val="8"/>
        <color theme="1"/>
        <rFont val="Times New Roman"/>
        <family val="1"/>
      </rPr>
      <t>from D-20 Schedule I.</t>
    </r>
  </si>
  <si>
    <r>
      <t xml:space="preserve">Total gross income. </t>
    </r>
    <r>
      <rPr>
        <i/>
        <sz val="8"/>
        <color theme="1"/>
        <rFont val="Times New Roman"/>
        <family val="1"/>
      </rPr>
      <t>Add Lines 3 - 9.</t>
    </r>
  </si>
  <si>
    <r>
      <t xml:space="preserve">Cost of goods sold. </t>
    </r>
    <r>
      <rPr>
        <i/>
        <sz val="8"/>
        <color theme="1"/>
        <rFont val="Times New Roman"/>
        <family val="1"/>
      </rPr>
      <t>Attach Combined Reporting Schedule A.</t>
    </r>
  </si>
  <si>
    <r>
      <t xml:space="preserve">Depreciation. </t>
    </r>
    <r>
      <rPr>
        <i/>
        <sz val="8"/>
        <color theme="1"/>
        <rFont val="Times New Roman"/>
        <family val="1"/>
      </rPr>
      <t>Attach a copy of your federal Form 4562. Do not include any additional federal sec. 179 expenses or bonus depreciation.</t>
    </r>
  </si>
  <si>
    <t>N</t>
  </si>
  <si>
    <t>Y</t>
  </si>
  <si>
    <r>
      <t xml:space="preserve">Interest payments. </t>
    </r>
    <r>
      <rPr>
        <i/>
        <sz val="8"/>
        <color theme="1"/>
        <rFont val="Times New Roman"/>
        <family val="1"/>
      </rPr>
      <t>Attach statement for non-deductible payment to related entity.</t>
    </r>
  </si>
  <si>
    <r>
      <t xml:space="preserve">Net income subject to apportionment. </t>
    </r>
    <r>
      <rPr>
        <i/>
        <sz val="8"/>
        <color theme="1"/>
        <rFont val="Times New Roman"/>
        <family val="1"/>
      </rPr>
      <t>Line 28 minus Line 29(c).</t>
    </r>
  </si>
  <si>
    <t xml:space="preserve">   Payments and refundable credits:</t>
  </si>
  <si>
    <r>
      <rPr>
        <sz val="9"/>
        <color theme="1"/>
        <rFont val="Times New Roman"/>
        <family val="1"/>
      </rPr>
      <t>Minus nonrefundable credits (</t>
    </r>
    <r>
      <rPr>
        <i/>
        <sz val="9"/>
        <color theme="1"/>
        <rFont val="Times New Roman"/>
        <family val="1"/>
      </rPr>
      <t>for each member).</t>
    </r>
  </si>
  <si>
    <t>Name of Designated Agent:                                                                                                                                                    Tax Year Ending:</t>
  </si>
  <si>
    <t>Type of Entity: Fill in the respective columns if you are a Corporation, Unincorporated Business, Financial Institution or Non-Nexus Member.</t>
  </si>
  <si>
    <t>Fiscalized: Y/N</t>
  </si>
  <si>
    <r>
      <t xml:space="preserve">Compensation of officers </t>
    </r>
    <r>
      <rPr>
        <i/>
        <sz val="9"/>
        <color theme="1"/>
        <rFont val="Times New Roman"/>
        <family val="1"/>
      </rPr>
      <t>f</t>
    </r>
    <r>
      <rPr>
        <i/>
        <sz val="8"/>
        <color theme="1"/>
        <rFont val="Times New Roman"/>
        <family val="1"/>
      </rPr>
      <t xml:space="preserve">rom Form D-20, Schedule C </t>
    </r>
  </si>
  <si>
    <r>
      <t xml:space="preserve">Taxes </t>
    </r>
    <r>
      <rPr>
        <i/>
        <sz val="9"/>
        <color theme="1"/>
        <rFont val="Times New Roman"/>
        <family val="1"/>
      </rPr>
      <t>f</t>
    </r>
    <r>
      <rPr>
        <i/>
        <sz val="8"/>
        <color theme="1"/>
        <rFont val="Times New Roman"/>
        <family val="1"/>
      </rPr>
      <t>rom Form D-20, Schedule D &amp; Form D-30, Schedule C</t>
    </r>
  </si>
  <si>
    <r>
      <t xml:space="preserve">Net tax, </t>
    </r>
    <r>
      <rPr>
        <i/>
        <sz val="9"/>
        <color theme="1"/>
        <rFont val="Times New Roman"/>
        <family val="1"/>
      </rPr>
      <t>Line 37 minus Line 38.The minimum tax is $250 if DC gross receipts are $1M or less. The minimum tax is $1,000 if DC gross receipts are greater than $1M.</t>
    </r>
  </si>
  <si>
    <r>
      <t>2015 DC Combined Reporting Schedule</t>
    </r>
    <r>
      <rPr>
        <b/>
        <sz val="18"/>
        <color theme="1"/>
        <rFont val="Arial"/>
        <family val="2"/>
      </rPr>
      <t xml:space="preserve"> 1</t>
    </r>
  </si>
  <si>
    <t>Continued … (2015 DC Combined Reporting SCH. 1 – Combined DC Taxable Income)</t>
  </si>
  <si>
    <r>
      <t>(b)   </t>
    </r>
    <r>
      <rPr>
        <sz val="9"/>
        <color theme="1"/>
        <rFont val="Times New Roman"/>
        <family val="1"/>
      </rPr>
      <t xml:space="preserve"> 2015 estimated franchise tax payments</t>
    </r>
    <r>
      <rPr>
        <sz val="9"/>
        <rFont val="Times New Roman"/>
        <family val="1"/>
      </rPr>
      <t xml:space="preserve"> - F</t>
    </r>
    <r>
      <rPr>
        <sz val="9"/>
        <color theme="1"/>
        <rFont val="Times New Roman"/>
        <family val="1"/>
      </rPr>
      <t>irst quarter</t>
    </r>
    <r>
      <rPr>
        <sz val="10"/>
        <color theme="1"/>
        <rFont val="Times New Roman"/>
        <family val="1"/>
      </rPr>
      <t>.</t>
    </r>
  </si>
  <si>
    <t>Amount you want to apply to your 2016 estimated franchise tax.</t>
  </si>
  <si>
    <t xml:space="preserve">Tax 9.4% of Line 36 (combined tax). </t>
  </si>
  <si>
    <r>
      <t>(b)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Times New Roman"/>
        <family val="1"/>
      </rPr>
      <t xml:space="preserve">Ordinary gains (loss). </t>
    </r>
    <r>
      <rPr>
        <i/>
        <sz val="8"/>
        <color theme="1"/>
        <rFont val="Times New Roman"/>
        <family val="1"/>
      </rPr>
      <t>Attach copy of federal Form 4797.</t>
    </r>
  </si>
  <si>
    <t>Estimated tax interest.</t>
  </si>
  <si>
    <t xml:space="preserve">(Non-Nexus) </t>
  </si>
  <si>
    <r>
      <rPr>
        <b/>
        <i/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Member 3 </t>
    </r>
  </si>
  <si>
    <r>
      <rPr>
        <b/>
        <i/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Member 4</t>
    </r>
  </si>
  <si>
    <t xml:space="preserve">(Financial Institution) </t>
  </si>
  <si>
    <r>
      <rPr>
        <sz val="9"/>
        <color theme="1"/>
        <rFont val="Times New Roman"/>
        <family val="1"/>
      </rPr>
      <t>Total District taxable income</t>
    </r>
    <r>
      <rPr>
        <sz val="10"/>
        <color theme="1"/>
        <rFont val="Times New Roman"/>
        <family val="1"/>
      </rPr>
      <t xml:space="preserve">. </t>
    </r>
    <r>
      <rPr>
        <i/>
        <sz val="8"/>
        <color theme="1"/>
        <rFont val="Times New Roman"/>
        <family val="1"/>
      </rPr>
      <t>Line 34 minus Line 35. (Do not offset income of members with NOL of other members.)</t>
    </r>
  </si>
  <si>
    <r>
      <t>Royalty payments made.</t>
    </r>
    <r>
      <rPr>
        <i/>
        <sz val="9"/>
        <color theme="1"/>
        <rFont val="Times New Roman"/>
        <family val="1"/>
      </rPr>
      <t xml:space="preserve"> Net </t>
    </r>
    <r>
      <rPr>
        <i/>
        <sz val="8"/>
        <color theme="1"/>
        <rFont val="Times New Roman"/>
        <family val="1"/>
      </rPr>
      <t>of non-deductible payments to related entities.
Attach statement.</t>
    </r>
  </si>
  <si>
    <r>
      <rPr>
        <sz val="9"/>
        <color theme="1"/>
        <rFont val="Times New Roman"/>
        <family val="1"/>
      </rPr>
      <t>DC apportionment factor.</t>
    </r>
    <r>
      <rPr>
        <i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Combined Reporting</t>
    </r>
    <r>
      <rPr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Schedule 2, Line 13</t>
    </r>
  </si>
  <si>
    <t>REVISED: 02-08-2016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</si>
</sst>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0.0000%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Arial"/>
      <family val="2"/>
    </font>
    <font>
      <i/>
      <sz val="9"/>
      <color theme="1"/>
      <name val="Times New Roman"/>
      <family val="1"/>
    </font>
    <font>
      <u/>
      <sz val="9"/>
      <name val="Times New Roman"/>
      <family val="1"/>
    </font>
    <font>
      <b/>
      <u/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 tint="-0.499984740745262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6" xfId="0" applyFont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2" fillId="0" borderId="0" xfId="0" applyFont="1"/>
    <xf numFmtId="0" fontId="1" fillId="0" borderId="0" xfId="0" applyFont="1"/>
    <xf numFmtId="164" fontId="2" fillId="0" borderId="6" xfId="0" applyNumberFormat="1" applyFont="1" applyBorder="1" applyAlignment="1">
      <alignment horizontal="right" wrapText="1"/>
    </xf>
    <xf numFmtId="0" fontId="2" fillId="0" borderId="6" xfId="0" applyNumberFormat="1" applyFont="1" applyBorder="1" applyAlignment="1">
      <alignment horizontal="right" wrapText="1"/>
    </xf>
    <xf numFmtId="5" fontId="2" fillId="0" borderId="0" xfId="0" applyNumberFormat="1" applyFont="1"/>
    <xf numFmtId="7" fontId="2" fillId="0" borderId="0" xfId="0" applyNumberFormat="1" applyFont="1"/>
    <xf numFmtId="4" fontId="2" fillId="0" borderId="0" xfId="0" applyNumberFormat="1" applyFont="1"/>
    <xf numFmtId="0" fontId="1" fillId="0" borderId="7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2" fillId="0" borderId="0" xfId="0" applyFont="1" applyFill="1"/>
    <xf numFmtId="0" fontId="13" fillId="2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7" fontId="2" fillId="2" borderId="6" xfId="0" applyNumberFormat="1" applyFont="1" applyFill="1" applyBorder="1" applyAlignment="1">
      <alignment horizontal="right" wrapText="1"/>
    </xf>
    <xf numFmtId="7" fontId="2" fillId="0" borderId="6" xfId="0" applyNumberFormat="1" applyFont="1" applyBorder="1" applyAlignment="1">
      <alignment horizontal="right" wrapText="1"/>
    </xf>
    <xf numFmtId="7" fontId="2" fillId="0" borderId="13" xfId="0" applyNumberFormat="1" applyFont="1" applyBorder="1" applyAlignment="1">
      <alignment wrapText="1"/>
    </xf>
    <xf numFmtId="7" fontId="9" fillId="2" borderId="6" xfId="0" applyNumberFormat="1" applyFont="1" applyFill="1" applyBorder="1" applyAlignment="1">
      <alignment horizontal="right" wrapText="1"/>
    </xf>
    <xf numFmtId="7" fontId="23" fillId="0" borderId="6" xfId="0" applyNumberFormat="1" applyFont="1" applyBorder="1" applyAlignment="1">
      <alignment horizontal="right" wrapText="1"/>
    </xf>
    <xf numFmtId="7" fontId="1" fillId="0" borderId="4" xfId="0" applyNumberFormat="1" applyFont="1" applyBorder="1" applyAlignment="1">
      <alignment horizontal="right" wrapText="1"/>
    </xf>
    <xf numFmtId="7" fontId="1" fillId="2" borderId="6" xfId="0" applyNumberFormat="1" applyFont="1" applyFill="1" applyBorder="1" applyAlignment="1">
      <alignment horizontal="right" wrapText="1"/>
    </xf>
    <xf numFmtId="7" fontId="23" fillId="2" borderId="6" xfId="0" applyNumberFormat="1" applyFont="1" applyFill="1" applyBorder="1" applyAlignment="1">
      <alignment horizontal="right" wrapText="1"/>
    </xf>
    <xf numFmtId="7" fontId="1" fillId="2" borderId="4" xfId="0" applyNumberFormat="1" applyFont="1" applyFill="1" applyBorder="1" applyAlignment="1">
      <alignment horizontal="right" wrapText="1"/>
    </xf>
    <xf numFmtId="7" fontId="5" fillId="2" borderId="6" xfId="0" applyNumberFormat="1" applyFont="1" applyFill="1" applyBorder="1" applyAlignment="1">
      <alignment horizontal="right" wrapText="1"/>
    </xf>
    <xf numFmtId="7" fontId="24" fillId="2" borderId="6" xfId="0" applyNumberFormat="1" applyFont="1" applyFill="1" applyBorder="1" applyAlignment="1">
      <alignment horizontal="right" wrapText="1"/>
    </xf>
    <xf numFmtId="7" fontId="5" fillId="2" borderId="4" xfId="0" applyNumberFormat="1" applyFont="1" applyFill="1" applyBorder="1" applyAlignment="1">
      <alignment horizontal="right" wrapText="1"/>
    </xf>
    <xf numFmtId="7" fontId="25" fillId="2" borderId="6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7" fontId="26" fillId="3" borderId="6" xfId="0" applyNumberFormat="1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center" vertical="center" wrapText="1"/>
    </xf>
    <xf numFmtId="0" fontId="27" fillId="0" borderId="0" xfId="0" applyFont="1"/>
    <xf numFmtId="0" fontId="6" fillId="2" borderId="3" xfId="0" applyFont="1" applyFill="1" applyBorder="1" applyAlignment="1">
      <alignment horizontal="center" vertical="top" wrapText="1"/>
    </xf>
    <xf numFmtId="7" fontId="1" fillId="0" borderId="6" xfId="0" applyNumberFormat="1" applyFont="1" applyBorder="1" applyAlignment="1">
      <alignment horizontal="right" wrapText="1"/>
    </xf>
    <xf numFmtId="7" fontId="1" fillId="0" borderId="1" xfId="0" applyNumberFormat="1" applyFont="1" applyBorder="1" applyAlignment="1">
      <alignment horizontal="right" wrapText="1"/>
    </xf>
    <xf numFmtId="7" fontId="1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0" xfId="0" applyBorder="1" applyAlignment="1"/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right" wrapText="1"/>
    </xf>
    <xf numFmtId="7" fontId="1" fillId="0" borderId="6" xfId="0" applyNumberFormat="1" applyFont="1" applyBorder="1" applyAlignment="1">
      <alignment horizontal="right" wrapText="1"/>
    </xf>
    <xf numFmtId="0" fontId="0" fillId="0" borderId="11" xfId="0" applyBorder="1" applyAlignment="1"/>
    <xf numFmtId="7" fontId="1" fillId="2" borderId="1" xfId="0" applyNumberFormat="1" applyFont="1" applyFill="1" applyBorder="1" applyAlignment="1">
      <alignment horizontal="right" wrapText="1"/>
    </xf>
    <xf numFmtId="7" fontId="1" fillId="2" borderId="3" xfId="0" applyNumberFormat="1" applyFont="1" applyFill="1" applyBorder="1" applyAlignment="1">
      <alignment horizontal="right" wrapText="1"/>
    </xf>
    <xf numFmtId="7" fontId="24" fillId="2" borderId="1" xfId="0" applyNumberFormat="1" applyFont="1" applyFill="1" applyBorder="1" applyAlignment="1">
      <alignment horizontal="right" wrapText="1"/>
    </xf>
    <xf numFmtId="7" fontId="24" fillId="2" borderId="3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2" fillId="2" borderId="1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left" wrapText="1" indent="4"/>
    </xf>
    <xf numFmtId="0" fontId="2" fillId="0" borderId="3" xfId="0" applyFont="1" applyBorder="1" applyAlignment="1">
      <alignment horizontal="right" wrapText="1"/>
    </xf>
    <xf numFmtId="0" fontId="19" fillId="0" borderId="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0" fontId="2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wrapText="1" indent="4"/>
    </xf>
    <xf numFmtId="0" fontId="18" fillId="0" borderId="1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8"/>
    </xf>
    <xf numFmtId="0" fontId="2" fillId="0" borderId="3" xfId="0" applyFont="1" applyBorder="1" applyAlignment="1">
      <alignment horizontal="left" wrapText="1" indent="8"/>
    </xf>
    <xf numFmtId="0" fontId="9" fillId="2" borderId="1" xfId="0" applyFont="1" applyFill="1" applyBorder="1" applyAlignment="1">
      <alignment horizontal="left" wrapText="1" indent="1"/>
    </xf>
    <xf numFmtId="0" fontId="9" fillId="2" borderId="3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D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82942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581026</xdr:colOff>
      <xdr:row>0</xdr:row>
      <xdr:rowOff>0</xdr:rowOff>
    </xdr:from>
    <xdr:ext cx="2676524" cy="502685"/>
    <xdr:sp macro="" textlink="">
      <xdr:nvSpPr>
        <xdr:cNvPr id="3" name="TextBox 2"/>
        <xdr:cNvSpPr txBox="1"/>
      </xdr:nvSpPr>
      <xdr:spPr>
        <a:xfrm>
          <a:off x="6515101" y="0"/>
          <a:ext cx="2676524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581026</xdr:colOff>
      <xdr:row>0</xdr:row>
      <xdr:rowOff>0</xdr:rowOff>
    </xdr:from>
    <xdr:ext cx="2676524" cy="502685"/>
    <xdr:sp macro="" textlink="">
      <xdr:nvSpPr>
        <xdr:cNvPr id="3" name="TextBox 2"/>
        <xdr:cNvSpPr txBox="1"/>
      </xdr:nvSpPr>
      <xdr:spPr>
        <a:xfrm>
          <a:off x="5972176" y="0"/>
          <a:ext cx="2676524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16</xdr:col>
      <xdr:colOff>247649</xdr:colOff>
      <xdr:row>1</xdr:row>
      <xdr:rowOff>0</xdr:rowOff>
    </xdr:from>
    <xdr:to>
      <xdr:col>16</xdr:col>
      <xdr:colOff>323850</xdr:colOff>
      <xdr:row>2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3999" y="171450"/>
          <a:ext cx="76201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7" workbookViewId="0">
      <selection activeCell="J26" sqref="J26"/>
    </sheetView>
  </sheetViews>
  <sheetFormatPr defaultRowHeight="15" x14ac:dyDescent="0.25"/>
  <cols>
    <col min="1" max="1" width="3" bestFit="1" customWidth="1"/>
    <col min="2" max="2" width="57.5703125" customWidth="1"/>
    <col min="3" max="3" width="13.5703125" customWidth="1"/>
    <col min="4" max="4" width="14.85546875" customWidth="1"/>
    <col min="5" max="5" width="13" customWidth="1"/>
    <col min="6" max="6" width="12" customWidth="1"/>
    <col min="7" max="7" width="11.28515625" bestFit="1" customWidth="1"/>
    <col min="8" max="8" width="11.85546875" customWidth="1"/>
    <col min="9" max="9" width="0.140625" hidden="1" customWidth="1"/>
    <col min="10" max="10" width="12.7109375" customWidth="1"/>
    <col min="11" max="11" width="11.7109375" customWidth="1"/>
    <col min="12" max="12" width="12.7109375" customWidth="1"/>
  </cols>
  <sheetData>
    <row r="1" spans="1:12" ht="23.25" x14ac:dyDescent="0.3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3.25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6.25" thickBot="1" x14ac:dyDescent="0.4">
      <c r="A3" s="60" t="s">
        <v>10</v>
      </c>
      <c r="B3" s="60"/>
      <c r="C3" s="76"/>
      <c r="D3" s="76"/>
      <c r="E3" s="76"/>
      <c r="F3" s="76"/>
      <c r="G3" s="76"/>
      <c r="H3" s="76"/>
      <c r="I3" s="76"/>
      <c r="J3" s="76"/>
      <c r="K3" s="61" t="s">
        <v>9</v>
      </c>
      <c r="L3" s="61"/>
    </row>
    <row r="4" spans="1:12" ht="15.75" thickBot="1" x14ac:dyDescent="0.3">
      <c r="A4" s="62" t="s">
        <v>60</v>
      </c>
      <c r="B4" s="63"/>
      <c r="C4" s="63"/>
      <c r="D4" s="63"/>
      <c r="E4" s="63"/>
      <c r="F4" s="63"/>
      <c r="G4" s="63"/>
      <c r="H4" s="63"/>
      <c r="I4" s="64"/>
      <c r="J4" s="65"/>
      <c r="K4" s="65"/>
      <c r="L4" s="66"/>
    </row>
    <row r="5" spans="1:12" ht="15.75" customHeight="1" thickBot="1" x14ac:dyDescent="0.3">
      <c r="A5" s="67" t="s">
        <v>0</v>
      </c>
      <c r="B5" s="68"/>
      <c r="C5" s="68"/>
      <c r="D5" s="68"/>
      <c r="E5" s="69"/>
      <c r="F5" s="31"/>
      <c r="G5" s="32"/>
      <c r="H5" s="70"/>
      <c r="I5" s="71"/>
      <c r="J5" s="32"/>
      <c r="K5" s="54"/>
      <c r="L5" s="54"/>
    </row>
    <row r="6" spans="1:12" ht="28.5" customHeight="1" thickBot="1" x14ac:dyDescent="0.3">
      <c r="A6" s="67" t="s">
        <v>61</v>
      </c>
      <c r="B6" s="68"/>
      <c r="C6" s="68"/>
      <c r="D6" s="68"/>
      <c r="E6" s="69"/>
      <c r="F6" s="13"/>
      <c r="G6" s="13"/>
      <c r="H6" s="26"/>
      <c r="I6" s="26"/>
      <c r="J6" s="52" t="s">
        <v>73</v>
      </c>
      <c r="K6" s="52" t="s">
        <v>76</v>
      </c>
      <c r="L6" s="52" t="s">
        <v>76</v>
      </c>
    </row>
    <row r="7" spans="1:12" ht="15.75" customHeight="1" thickBot="1" x14ac:dyDescent="0.3">
      <c r="A7" s="67" t="s">
        <v>62</v>
      </c>
      <c r="B7" s="68"/>
      <c r="C7" s="68"/>
      <c r="D7" s="68"/>
      <c r="E7" s="69"/>
      <c r="F7" s="33" t="s">
        <v>54</v>
      </c>
      <c r="G7" s="34" t="s">
        <v>55</v>
      </c>
      <c r="H7" s="35" t="s">
        <v>54</v>
      </c>
      <c r="I7" s="36"/>
      <c r="J7" s="34" t="s">
        <v>54</v>
      </c>
      <c r="K7" s="34" t="s">
        <v>54</v>
      </c>
      <c r="L7" s="36" t="s">
        <v>54</v>
      </c>
    </row>
    <row r="8" spans="1:12" ht="43.5" thickBot="1" x14ac:dyDescent="0.3">
      <c r="A8" s="72" t="s">
        <v>1</v>
      </c>
      <c r="B8" s="73"/>
      <c r="C8" s="27" t="s">
        <v>2</v>
      </c>
      <c r="D8" s="27" t="s">
        <v>3</v>
      </c>
      <c r="E8" s="27" t="s">
        <v>4</v>
      </c>
      <c r="F8" s="25" t="s">
        <v>5</v>
      </c>
      <c r="G8" s="28" t="s">
        <v>6</v>
      </c>
      <c r="H8" s="29" t="s">
        <v>7</v>
      </c>
      <c r="I8" s="30"/>
      <c r="J8" s="28" t="s">
        <v>74</v>
      </c>
      <c r="K8" s="29" t="s">
        <v>75</v>
      </c>
      <c r="L8" s="28" t="s">
        <v>8</v>
      </c>
    </row>
    <row r="9" spans="1:12" ht="15.75" thickBot="1" x14ac:dyDescent="0.3">
      <c r="A9" s="20">
        <v>1</v>
      </c>
      <c r="B9" s="1" t="s">
        <v>11</v>
      </c>
      <c r="C9" s="55">
        <f>SUM(D9+E9)</f>
        <v>35300000</v>
      </c>
      <c r="D9" s="41">
        <v>-2000000</v>
      </c>
      <c r="E9" s="55">
        <f>SUM(F9:L9)</f>
        <v>37300000</v>
      </c>
      <c r="F9" s="55">
        <v>10500000</v>
      </c>
      <c r="G9" s="55">
        <v>6000000</v>
      </c>
      <c r="H9" s="74">
        <v>3500000</v>
      </c>
      <c r="I9" s="75"/>
      <c r="J9" s="42">
        <v>8000000</v>
      </c>
      <c r="K9" s="55">
        <v>4800000</v>
      </c>
      <c r="L9" s="55">
        <v>4500000</v>
      </c>
    </row>
    <row r="10" spans="1:12" ht="15.75" thickBot="1" x14ac:dyDescent="0.3">
      <c r="A10" s="20">
        <v>2</v>
      </c>
      <c r="B10" s="1" t="s">
        <v>52</v>
      </c>
      <c r="C10" s="55">
        <f t="shared" ref="C10:C33" si="0">SUM(D10+E10)</f>
        <v>16900000</v>
      </c>
      <c r="D10" s="41">
        <v>-1850000</v>
      </c>
      <c r="E10" s="55">
        <f t="shared" ref="E10:E31" si="1">SUM(F10:L10)</f>
        <v>18750000</v>
      </c>
      <c r="F10" s="55">
        <v>7000000</v>
      </c>
      <c r="G10" s="55">
        <v>3750000</v>
      </c>
      <c r="H10" s="56">
        <v>3000000</v>
      </c>
      <c r="I10" s="57"/>
      <c r="J10" s="42">
        <v>5000000</v>
      </c>
      <c r="K10" s="55">
        <v>0</v>
      </c>
      <c r="L10" s="55">
        <v>0</v>
      </c>
    </row>
    <row r="11" spans="1:12" ht="15.75" thickBot="1" x14ac:dyDescent="0.3">
      <c r="A11" s="20">
        <v>3</v>
      </c>
      <c r="B11" s="1" t="s">
        <v>12</v>
      </c>
      <c r="C11" s="55">
        <f t="shared" si="0"/>
        <v>18400000</v>
      </c>
      <c r="D11" s="41">
        <v>-150000</v>
      </c>
      <c r="E11" s="55">
        <f t="shared" si="1"/>
        <v>18550000</v>
      </c>
      <c r="F11" s="55">
        <v>3500000</v>
      </c>
      <c r="G11" s="55">
        <v>2250000</v>
      </c>
      <c r="H11" s="56">
        <v>500000</v>
      </c>
      <c r="I11" s="57"/>
      <c r="J11" s="42">
        <v>3000000</v>
      </c>
      <c r="K11" s="55">
        <v>4800000</v>
      </c>
      <c r="L11" s="55">
        <v>4500000</v>
      </c>
    </row>
    <row r="12" spans="1:12" ht="15.75" thickBot="1" x14ac:dyDescent="0.3">
      <c r="A12" s="20">
        <v>4</v>
      </c>
      <c r="B12" s="1" t="s">
        <v>14</v>
      </c>
      <c r="C12" s="55">
        <f t="shared" si="0"/>
        <v>35000</v>
      </c>
      <c r="D12" s="41">
        <v>-400000</v>
      </c>
      <c r="E12" s="55">
        <f t="shared" si="1"/>
        <v>435000</v>
      </c>
      <c r="F12" s="55">
        <v>430000</v>
      </c>
      <c r="G12" s="55">
        <v>5000</v>
      </c>
      <c r="H12" s="56">
        <v>0</v>
      </c>
      <c r="I12" s="57"/>
      <c r="J12" s="42">
        <v>0</v>
      </c>
      <c r="K12" s="55">
        <v>0</v>
      </c>
      <c r="L12" s="55">
        <v>0</v>
      </c>
    </row>
    <row r="13" spans="1:12" ht="15.75" thickBot="1" x14ac:dyDescent="0.3">
      <c r="A13" s="20">
        <v>5</v>
      </c>
      <c r="B13" s="1" t="s">
        <v>13</v>
      </c>
      <c r="C13" s="55">
        <f t="shared" si="0"/>
        <v>240000</v>
      </c>
      <c r="D13" s="41">
        <v>-40000</v>
      </c>
      <c r="E13" s="55">
        <f t="shared" si="1"/>
        <v>280000</v>
      </c>
      <c r="F13" s="55">
        <v>175000</v>
      </c>
      <c r="G13" s="55">
        <v>105000</v>
      </c>
      <c r="H13" s="56">
        <v>0</v>
      </c>
      <c r="I13" s="57"/>
      <c r="J13" s="42">
        <v>0</v>
      </c>
      <c r="K13" s="55">
        <v>0</v>
      </c>
      <c r="L13" s="55">
        <v>0</v>
      </c>
    </row>
    <row r="14" spans="1:12" ht="15.75" thickBot="1" x14ac:dyDescent="0.3">
      <c r="A14" s="20">
        <v>6</v>
      </c>
      <c r="B14" s="1" t="s">
        <v>50</v>
      </c>
      <c r="C14" s="55">
        <f t="shared" si="0"/>
        <v>10000</v>
      </c>
      <c r="D14" s="41">
        <v>-45000</v>
      </c>
      <c r="E14" s="55">
        <f t="shared" si="1"/>
        <v>55000</v>
      </c>
      <c r="F14" s="55">
        <v>55000</v>
      </c>
      <c r="G14" s="55">
        <v>0</v>
      </c>
      <c r="H14" s="56">
        <v>0</v>
      </c>
      <c r="I14" s="57"/>
      <c r="J14" s="42">
        <v>0</v>
      </c>
      <c r="K14" s="55">
        <v>0</v>
      </c>
      <c r="L14" s="55">
        <v>0</v>
      </c>
    </row>
    <row r="15" spans="1:12" ht="15.75" thickBot="1" x14ac:dyDescent="0.3">
      <c r="A15" s="20">
        <v>7</v>
      </c>
      <c r="B15" s="1" t="s">
        <v>15</v>
      </c>
      <c r="C15" s="55">
        <f t="shared" si="0"/>
        <v>0</v>
      </c>
      <c r="D15" s="55">
        <v>0</v>
      </c>
      <c r="E15" s="55">
        <f t="shared" si="1"/>
        <v>0</v>
      </c>
      <c r="F15" s="55">
        <v>0</v>
      </c>
      <c r="G15" s="55">
        <v>0</v>
      </c>
      <c r="H15" s="56">
        <v>0</v>
      </c>
      <c r="I15" s="57"/>
      <c r="J15" s="42">
        <v>0</v>
      </c>
      <c r="K15" s="55">
        <v>0</v>
      </c>
      <c r="L15" s="55">
        <v>0</v>
      </c>
    </row>
    <row r="16" spans="1:12" ht="15.75" thickBot="1" x14ac:dyDescent="0.3">
      <c r="A16" s="21">
        <v>8</v>
      </c>
      <c r="B16" s="10" t="s">
        <v>16</v>
      </c>
      <c r="C16" s="55">
        <f t="shared" si="0"/>
        <v>800000</v>
      </c>
      <c r="D16" s="55">
        <v>0</v>
      </c>
      <c r="E16" s="55">
        <f t="shared" si="1"/>
        <v>800000</v>
      </c>
      <c r="F16" s="55">
        <v>800000</v>
      </c>
      <c r="G16" s="55">
        <v>0</v>
      </c>
      <c r="H16" s="56">
        <v>0</v>
      </c>
      <c r="I16" s="57"/>
      <c r="J16" s="42">
        <v>0</v>
      </c>
      <c r="K16" s="55">
        <v>0</v>
      </c>
      <c r="L16" s="55">
        <v>0</v>
      </c>
    </row>
    <row r="17" spans="1:12" ht="15.75" thickBot="1" x14ac:dyDescent="0.3">
      <c r="A17" s="20"/>
      <c r="B17" s="11" t="s">
        <v>71</v>
      </c>
      <c r="C17" s="55">
        <f t="shared" si="0"/>
        <v>275000</v>
      </c>
      <c r="D17" s="55">
        <v>0</v>
      </c>
      <c r="E17" s="55">
        <f t="shared" si="1"/>
        <v>275000</v>
      </c>
      <c r="F17" s="55">
        <v>0</v>
      </c>
      <c r="G17" s="55">
        <v>275000</v>
      </c>
      <c r="H17" s="56">
        <v>0</v>
      </c>
      <c r="I17" s="57"/>
      <c r="J17" s="42">
        <v>0</v>
      </c>
      <c r="K17" s="55">
        <v>0</v>
      </c>
      <c r="L17" s="55">
        <v>0</v>
      </c>
    </row>
    <row r="18" spans="1:12" ht="15.75" thickBot="1" x14ac:dyDescent="0.3">
      <c r="A18" s="20">
        <v>9</v>
      </c>
      <c r="B18" s="1" t="s">
        <v>36</v>
      </c>
      <c r="C18" s="55">
        <f t="shared" si="0"/>
        <v>340000</v>
      </c>
      <c r="D18" s="41">
        <v>-700000</v>
      </c>
      <c r="E18" s="55">
        <f t="shared" si="1"/>
        <v>1040000</v>
      </c>
      <c r="F18" s="55">
        <v>904500</v>
      </c>
      <c r="G18" s="55">
        <v>47000</v>
      </c>
      <c r="H18" s="56">
        <v>500</v>
      </c>
      <c r="I18" s="57"/>
      <c r="J18" s="42">
        <v>88000</v>
      </c>
      <c r="K18" s="55">
        <v>0</v>
      </c>
      <c r="L18" s="55">
        <v>0</v>
      </c>
    </row>
    <row r="19" spans="1:12" ht="15.75" thickBot="1" x14ac:dyDescent="0.3">
      <c r="A19" s="22">
        <v>10</v>
      </c>
      <c r="B19" s="2" t="s">
        <v>51</v>
      </c>
      <c r="C19" s="43">
        <f t="shared" ref="C19:H19" si="2">SUM(C11:C18)</f>
        <v>20100000</v>
      </c>
      <c r="D19" s="44">
        <f t="shared" si="2"/>
        <v>-1335000</v>
      </c>
      <c r="E19" s="43">
        <f t="shared" si="2"/>
        <v>21435000</v>
      </c>
      <c r="F19" s="43">
        <f t="shared" si="2"/>
        <v>5864500</v>
      </c>
      <c r="G19" s="43">
        <f t="shared" si="2"/>
        <v>2682000</v>
      </c>
      <c r="H19" s="77">
        <f t="shared" si="2"/>
        <v>500500</v>
      </c>
      <c r="I19" s="78"/>
      <c r="J19" s="45">
        <f>SUM(J11:J18)</f>
        <v>3088000</v>
      </c>
      <c r="K19" s="45">
        <f>SUM(K11:K18)</f>
        <v>4800000</v>
      </c>
      <c r="L19" s="45">
        <f>SUM(L11:L18)</f>
        <v>4500000</v>
      </c>
    </row>
    <row r="20" spans="1:12" ht="15.75" thickBot="1" x14ac:dyDescent="0.3">
      <c r="A20" s="20">
        <v>11</v>
      </c>
      <c r="B20" s="1" t="s">
        <v>63</v>
      </c>
      <c r="C20" s="55">
        <f t="shared" si="0"/>
        <v>1080000</v>
      </c>
      <c r="D20" s="55">
        <v>0</v>
      </c>
      <c r="E20" s="55">
        <f>SUM(F20:L20)</f>
        <v>1080000</v>
      </c>
      <c r="F20" s="55">
        <v>450000</v>
      </c>
      <c r="G20" s="55">
        <v>180000</v>
      </c>
      <c r="H20" s="56">
        <v>150000</v>
      </c>
      <c r="I20" s="57"/>
      <c r="J20" s="42">
        <v>300000</v>
      </c>
      <c r="K20" s="55">
        <v>0</v>
      </c>
      <c r="L20" s="55">
        <v>0</v>
      </c>
    </row>
    <row r="21" spans="1:12" ht="15.75" thickBot="1" x14ac:dyDescent="0.3">
      <c r="A21" s="20">
        <v>12</v>
      </c>
      <c r="B21" s="1" t="s">
        <v>17</v>
      </c>
      <c r="C21" s="55">
        <f t="shared" si="0"/>
        <v>3365000</v>
      </c>
      <c r="D21" s="55">
        <v>0</v>
      </c>
      <c r="E21" s="55">
        <f t="shared" si="1"/>
        <v>3365000</v>
      </c>
      <c r="F21" s="55">
        <v>615000</v>
      </c>
      <c r="G21" s="55">
        <v>1100000</v>
      </c>
      <c r="H21" s="56">
        <v>750000</v>
      </c>
      <c r="I21" s="57"/>
      <c r="J21" s="42">
        <v>900000</v>
      </c>
      <c r="K21" s="55">
        <v>0</v>
      </c>
      <c r="L21" s="55">
        <v>0</v>
      </c>
    </row>
    <row r="22" spans="1:12" ht="15.75" thickBot="1" x14ac:dyDescent="0.3">
      <c r="A22" s="20">
        <v>13</v>
      </c>
      <c r="B22" s="1" t="s">
        <v>18</v>
      </c>
      <c r="C22" s="55">
        <f t="shared" si="0"/>
        <v>15000</v>
      </c>
      <c r="D22" s="55">
        <v>0</v>
      </c>
      <c r="E22" s="55">
        <f t="shared" si="1"/>
        <v>15000</v>
      </c>
      <c r="F22" s="55">
        <v>0</v>
      </c>
      <c r="G22" s="55">
        <v>15000</v>
      </c>
      <c r="H22" s="56">
        <v>0</v>
      </c>
      <c r="I22" s="57"/>
      <c r="J22" s="42">
        <v>0</v>
      </c>
      <c r="K22" s="55">
        <v>0</v>
      </c>
      <c r="L22" s="55">
        <v>0</v>
      </c>
    </row>
    <row r="23" spans="1:12" ht="15.75" thickBot="1" x14ac:dyDescent="0.3">
      <c r="A23" s="20">
        <v>14</v>
      </c>
      <c r="B23" s="1" t="s">
        <v>19</v>
      </c>
      <c r="C23" s="55">
        <f t="shared" si="0"/>
        <v>0</v>
      </c>
      <c r="D23" s="55">
        <v>0</v>
      </c>
      <c r="E23" s="55">
        <f t="shared" si="1"/>
        <v>0</v>
      </c>
      <c r="F23" s="55">
        <v>0</v>
      </c>
      <c r="G23" s="55">
        <v>0</v>
      </c>
      <c r="H23" s="56">
        <v>0</v>
      </c>
      <c r="I23" s="57"/>
      <c r="J23" s="42">
        <v>0</v>
      </c>
      <c r="K23" s="55">
        <v>0</v>
      </c>
      <c r="L23" s="55">
        <v>0</v>
      </c>
    </row>
    <row r="24" spans="1:12" ht="15.75" thickBot="1" x14ac:dyDescent="0.3">
      <c r="A24" s="20">
        <v>15</v>
      </c>
      <c r="B24" s="1" t="s">
        <v>20</v>
      </c>
      <c r="C24" s="55">
        <f t="shared" si="0"/>
        <v>27500</v>
      </c>
      <c r="D24" s="41">
        <v>-45000</v>
      </c>
      <c r="E24" s="55">
        <f t="shared" si="1"/>
        <v>72500</v>
      </c>
      <c r="F24" s="55">
        <v>7500</v>
      </c>
      <c r="G24" s="55">
        <v>65000</v>
      </c>
      <c r="H24" s="56">
        <v>0</v>
      </c>
      <c r="I24" s="57"/>
      <c r="J24" s="42">
        <v>0</v>
      </c>
      <c r="K24" s="55">
        <v>0</v>
      </c>
      <c r="L24" s="55">
        <v>0</v>
      </c>
    </row>
    <row r="25" spans="1:12" ht="15.75" thickBot="1" x14ac:dyDescent="0.3">
      <c r="A25" s="20">
        <v>16</v>
      </c>
      <c r="B25" s="1" t="s">
        <v>64</v>
      </c>
      <c r="C25" s="55">
        <f t="shared" si="0"/>
        <v>278000</v>
      </c>
      <c r="D25" s="55"/>
      <c r="E25" s="55">
        <f>SUM(F25:L25)</f>
        <v>278000</v>
      </c>
      <c r="F25" s="55">
        <v>165000</v>
      </c>
      <c r="G25" s="55">
        <v>30000</v>
      </c>
      <c r="H25" s="56">
        <v>33000</v>
      </c>
      <c r="I25" s="57"/>
      <c r="J25" s="42">
        <v>50000</v>
      </c>
      <c r="K25" s="55">
        <v>0</v>
      </c>
      <c r="L25" s="55">
        <v>0</v>
      </c>
    </row>
    <row r="26" spans="1:12" ht="15.75" customHeight="1" thickBot="1" x14ac:dyDescent="0.3">
      <c r="A26" s="20">
        <v>17</v>
      </c>
      <c r="B26" s="1" t="s">
        <v>56</v>
      </c>
      <c r="C26" s="55">
        <f t="shared" si="0"/>
        <v>375000</v>
      </c>
      <c r="D26" s="41">
        <v>-40000</v>
      </c>
      <c r="E26" s="55">
        <f t="shared" si="1"/>
        <v>415000</v>
      </c>
      <c r="F26" s="55">
        <v>375000</v>
      </c>
      <c r="G26" s="55">
        <v>15000</v>
      </c>
      <c r="H26" s="56">
        <v>0</v>
      </c>
      <c r="I26" s="57"/>
      <c r="J26" s="42">
        <v>25000</v>
      </c>
      <c r="K26" s="55">
        <v>0</v>
      </c>
      <c r="L26" s="55">
        <v>0</v>
      </c>
    </row>
    <row r="27" spans="1:12" ht="15.75" thickBot="1" x14ac:dyDescent="0.3">
      <c r="A27" s="20">
        <v>18</v>
      </c>
      <c r="B27" s="1" t="s">
        <v>21</v>
      </c>
      <c r="C27" s="55">
        <f t="shared" si="0"/>
        <v>0</v>
      </c>
      <c r="D27" s="55">
        <v>0</v>
      </c>
      <c r="E27" s="55">
        <f t="shared" si="1"/>
        <v>0</v>
      </c>
      <c r="F27" s="55">
        <v>0</v>
      </c>
      <c r="G27" s="55">
        <v>0</v>
      </c>
      <c r="H27" s="56">
        <v>0</v>
      </c>
      <c r="I27" s="57"/>
      <c r="J27" s="42">
        <v>0</v>
      </c>
      <c r="K27" s="55">
        <v>0</v>
      </c>
      <c r="L27" s="55">
        <v>0</v>
      </c>
    </row>
    <row r="28" spans="1:12" ht="15.75" thickBot="1" x14ac:dyDescent="0.3">
      <c r="A28" s="20">
        <v>19</v>
      </c>
      <c r="B28" s="1" t="s">
        <v>22</v>
      </c>
      <c r="C28" s="55">
        <f t="shared" si="0"/>
        <v>0</v>
      </c>
      <c r="D28" s="55">
        <v>0</v>
      </c>
      <c r="E28" s="55">
        <f t="shared" si="1"/>
        <v>0</v>
      </c>
      <c r="F28" s="55">
        <v>0</v>
      </c>
      <c r="G28" s="55">
        <v>0</v>
      </c>
      <c r="H28" s="56">
        <v>0</v>
      </c>
      <c r="I28" s="57"/>
      <c r="J28" s="42">
        <v>0</v>
      </c>
      <c r="K28" s="55">
        <v>0</v>
      </c>
      <c r="L28" s="55">
        <v>0</v>
      </c>
    </row>
    <row r="29" spans="1:12" ht="24.75" thickBot="1" x14ac:dyDescent="0.3">
      <c r="A29" s="20">
        <v>20</v>
      </c>
      <c r="B29" s="1" t="s">
        <v>53</v>
      </c>
      <c r="C29" s="55">
        <f t="shared" si="0"/>
        <v>364500</v>
      </c>
      <c r="D29" s="55">
        <v>0</v>
      </c>
      <c r="E29" s="55">
        <f t="shared" si="1"/>
        <v>364500</v>
      </c>
      <c r="F29" s="55">
        <v>205000</v>
      </c>
      <c r="G29" s="55">
        <v>75000</v>
      </c>
      <c r="H29" s="56">
        <v>34500</v>
      </c>
      <c r="I29" s="57"/>
      <c r="J29" s="42">
        <v>50000</v>
      </c>
      <c r="K29" s="55">
        <v>0</v>
      </c>
      <c r="L29" s="55">
        <v>0</v>
      </c>
    </row>
    <row r="30" spans="1:12" ht="15.75" thickBot="1" x14ac:dyDescent="0.3">
      <c r="A30" s="20">
        <v>21</v>
      </c>
      <c r="B30" s="1" t="s">
        <v>23</v>
      </c>
      <c r="C30" s="55">
        <f t="shared" si="0"/>
        <v>0</v>
      </c>
      <c r="D30" s="55">
        <v>0</v>
      </c>
      <c r="E30" s="55">
        <f t="shared" si="1"/>
        <v>0</v>
      </c>
      <c r="F30" s="55">
        <v>0</v>
      </c>
      <c r="G30" s="55">
        <v>0</v>
      </c>
      <c r="H30" s="56">
        <v>0</v>
      </c>
      <c r="I30" s="57"/>
      <c r="J30" s="42">
        <v>0</v>
      </c>
      <c r="K30" s="55">
        <v>0</v>
      </c>
      <c r="L30" s="55">
        <v>0</v>
      </c>
    </row>
    <row r="31" spans="1:12" ht="28.5" customHeight="1" thickBot="1" x14ac:dyDescent="0.3">
      <c r="A31" s="20">
        <v>22</v>
      </c>
      <c r="B31" s="1" t="s">
        <v>78</v>
      </c>
      <c r="C31" s="55">
        <f t="shared" si="0"/>
        <v>0</v>
      </c>
      <c r="D31" s="55">
        <v>0</v>
      </c>
      <c r="E31" s="55">
        <f t="shared" si="1"/>
        <v>0</v>
      </c>
      <c r="F31" s="55">
        <v>0</v>
      </c>
      <c r="G31" s="55">
        <v>0</v>
      </c>
      <c r="H31" s="56">
        <v>0</v>
      </c>
      <c r="I31" s="57"/>
      <c r="J31" s="42">
        <v>0</v>
      </c>
      <c r="K31" s="55">
        <v>0</v>
      </c>
      <c r="L31" s="55">
        <v>0</v>
      </c>
    </row>
    <row r="32" spans="1:12" ht="15.75" thickBot="1" x14ac:dyDescent="0.3">
      <c r="A32" s="20">
        <v>23</v>
      </c>
      <c r="B32" s="1" t="s">
        <v>24</v>
      </c>
      <c r="C32" s="55">
        <f t="shared" si="0"/>
        <v>243000</v>
      </c>
      <c r="D32" s="55">
        <v>0</v>
      </c>
      <c r="E32" s="55">
        <f>SUM(F32:L32)</f>
        <v>243000</v>
      </c>
      <c r="F32" s="55">
        <v>138000</v>
      </c>
      <c r="G32" s="55">
        <v>35000</v>
      </c>
      <c r="H32" s="56">
        <v>30000</v>
      </c>
      <c r="I32" s="57"/>
      <c r="J32" s="42">
        <v>40000</v>
      </c>
      <c r="K32" s="55">
        <v>0</v>
      </c>
      <c r="L32" s="55">
        <v>0</v>
      </c>
    </row>
    <row r="33" spans="1:12" ht="15.75" thickBot="1" x14ac:dyDescent="0.3">
      <c r="A33" s="20">
        <v>24</v>
      </c>
      <c r="B33" s="1" t="s">
        <v>25</v>
      </c>
      <c r="C33" s="55">
        <f t="shared" si="0"/>
        <v>4654816</v>
      </c>
      <c r="D33" s="41">
        <v>-300000</v>
      </c>
      <c r="E33" s="55">
        <f>SUM(F33:L33)</f>
        <v>4954816</v>
      </c>
      <c r="F33" s="55">
        <v>1369816</v>
      </c>
      <c r="G33" s="55">
        <v>460000</v>
      </c>
      <c r="H33" s="56">
        <v>250000</v>
      </c>
      <c r="I33" s="57"/>
      <c r="J33" s="42">
        <v>375000</v>
      </c>
      <c r="K33" s="55">
        <v>1500000</v>
      </c>
      <c r="L33" s="55">
        <v>1000000</v>
      </c>
    </row>
    <row r="34" spans="1:12" ht="15.75" thickBot="1" x14ac:dyDescent="0.3">
      <c r="A34" s="22">
        <v>25</v>
      </c>
      <c r="B34" s="2" t="s">
        <v>26</v>
      </c>
      <c r="C34" s="43">
        <f t="shared" ref="C34:H34" si="3">SUM(C20:C33)</f>
        <v>10402816</v>
      </c>
      <c r="D34" s="44">
        <f t="shared" si="3"/>
        <v>-385000</v>
      </c>
      <c r="E34" s="43">
        <f>SUM(F34:L34)</f>
        <v>10787816</v>
      </c>
      <c r="F34" s="43">
        <f t="shared" si="3"/>
        <v>3325316</v>
      </c>
      <c r="G34" s="43">
        <f t="shared" si="3"/>
        <v>1975000</v>
      </c>
      <c r="H34" s="77">
        <f t="shared" si="3"/>
        <v>1247500</v>
      </c>
      <c r="I34" s="78"/>
      <c r="J34" s="45">
        <f>SUM(J20:J33)</f>
        <v>1740000</v>
      </c>
      <c r="K34" s="45">
        <f>SUM(K20:K33)</f>
        <v>1500000</v>
      </c>
      <c r="L34" s="45">
        <f>SUM(L20:L33)</f>
        <v>1000000</v>
      </c>
    </row>
    <row r="35" spans="1:12" ht="15.75" thickBot="1" x14ac:dyDescent="0.3">
      <c r="A35" s="22">
        <v>26</v>
      </c>
      <c r="B35" s="2" t="s">
        <v>27</v>
      </c>
      <c r="C35" s="46">
        <f t="shared" ref="C35:H35" si="4">C19-C34</f>
        <v>9697184</v>
      </c>
      <c r="D35" s="47">
        <f t="shared" si="4"/>
        <v>-950000</v>
      </c>
      <c r="E35" s="46">
        <f t="shared" si="4"/>
        <v>10647184</v>
      </c>
      <c r="F35" s="46">
        <f t="shared" si="4"/>
        <v>2539184</v>
      </c>
      <c r="G35" s="46">
        <f t="shared" si="4"/>
        <v>707000</v>
      </c>
      <c r="H35" s="79">
        <f t="shared" si="4"/>
        <v>-747000</v>
      </c>
      <c r="I35" s="80"/>
      <c r="J35" s="48">
        <f>J19-J34</f>
        <v>1348000</v>
      </c>
      <c r="K35" s="48">
        <f>K19-K34</f>
        <v>3300000</v>
      </c>
      <c r="L35" s="48">
        <f>L19-L34</f>
        <v>3500000</v>
      </c>
    </row>
    <row r="36" spans="1:12" ht="15.75" thickBot="1" x14ac:dyDescent="0.3">
      <c r="A36" s="20">
        <v>27</v>
      </c>
      <c r="B36" s="1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6">
        <v>0</v>
      </c>
      <c r="I36" s="57"/>
      <c r="J36" s="42"/>
      <c r="K36" s="42">
        <v>0</v>
      </c>
      <c r="L36" s="55">
        <v>0</v>
      </c>
    </row>
    <row r="37" spans="1:12" ht="15.75" thickBot="1" x14ac:dyDescent="0.3">
      <c r="A37" s="22">
        <v>28</v>
      </c>
      <c r="B37" s="2" t="s">
        <v>35</v>
      </c>
      <c r="C37" s="46">
        <f>SUM(C35-C36)</f>
        <v>9697184</v>
      </c>
      <c r="D37" s="47">
        <f>SUM(D35-D36)</f>
        <v>-950000</v>
      </c>
      <c r="E37" s="46">
        <f>SUM(E35-E36)</f>
        <v>10647184</v>
      </c>
      <c r="F37" s="46">
        <f t="shared" ref="F37:L37" si="5">SUM(F35-F36)</f>
        <v>2539184</v>
      </c>
      <c r="G37" s="46">
        <f t="shared" si="5"/>
        <v>707000</v>
      </c>
      <c r="H37" s="79">
        <f t="shared" si="5"/>
        <v>-747000</v>
      </c>
      <c r="I37" s="80">
        <f t="shared" si="5"/>
        <v>0</v>
      </c>
      <c r="J37" s="42">
        <f t="shared" si="5"/>
        <v>1348000</v>
      </c>
      <c r="K37" s="46">
        <f t="shared" si="5"/>
        <v>3300000</v>
      </c>
      <c r="L37" s="46">
        <f t="shared" si="5"/>
        <v>3500000</v>
      </c>
    </row>
    <row r="38" spans="1:12" ht="15.75" thickBot="1" x14ac:dyDescent="0.3">
      <c r="A38" s="21">
        <v>29</v>
      </c>
      <c r="B38" s="10" t="s">
        <v>29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6">
        <v>0</v>
      </c>
      <c r="I38" s="57"/>
      <c r="J38" s="42">
        <v>0</v>
      </c>
      <c r="K38" s="55">
        <v>0</v>
      </c>
      <c r="L38" s="55">
        <v>0</v>
      </c>
    </row>
    <row r="39" spans="1:12" ht="15.75" thickBot="1" x14ac:dyDescent="0.3">
      <c r="A39" s="21"/>
      <c r="B39" s="10" t="s">
        <v>48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6">
        <v>0</v>
      </c>
      <c r="I39" s="57"/>
      <c r="J39" s="42">
        <v>0</v>
      </c>
      <c r="K39" s="55">
        <v>0</v>
      </c>
      <c r="L39" s="55">
        <v>0</v>
      </c>
    </row>
    <row r="40" spans="1:12" ht="15.75" thickBot="1" x14ac:dyDescent="0.3">
      <c r="A40" s="20"/>
      <c r="B40" s="11" t="s">
        <v>30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6">
        <v>0</v>
      </c>
      <c r="I40" s="57"/>
      <c r="J40" s="42">
        <v>0</v>
      </c>
      <c r="K40" s="55">
        <v>0</v>
      </c>
      <c r="L40" s="55">
        <v>0</v>
      </c>
    </row>
    <row r="41" spans="1:12" ht="15.75" thickBot="1" x14ac:dyDescent="0.3">
      <c r="A41" s="22">
        <v>30</v>
      </c>
      <c r="B41" s="2" t="s">
        <v>57</v>
      </c>
      <c r="C41" s="46">
        <f t="shared" ref="C41:H41" si="6">C37-C40</f>
        <v>9697184</v>
      </c>
      <c r="D41" s="47">
        <f t="shared" si="6"/>
        <v>-950000</v>
      </c>
      <c r="E41" s="46">
        <f t="shared" si="6"/>
        <v>10647184</v>
      </c>
      <c r="F41" s="46">
        <f t="shared" si="6"/>
        <v>2539184</v>
      </c>
      <c r="G41" s="46">
        <f t="shared" si="6"/>
        <v>707000</v>
      </c>
      <c r="H41" s="79">
        <f t="shared" si="6"/>
        <v>-747000</v>
      </c>
      <c r="I41" s="80"/>
      <c r="J41" s="48">
        <f>J37-J40</f>
        <v>1348000</v>
      </c>
      <c r="K41" s="48">
        <f>K37-K40</f>
        <v>3300000</v>
      </c>
      <c r="L41" s="48">
        <f>L37-L40</f>
        <v>3500000</v>
      </c>
    </row>
    <row r="42" spans="1:12" x14ac:dyDescent="0.25">
      <c r="B42" s="23"/>
    </row>
    <row r="43" spans="1:12" x14ac:dyDescent="0.25">
      <c r="A43" s="4"/>
      <c r="L43" s="4"/>
    </row>
    <row r="44" spans="1:12" x14ac:dyDescent="0.25">
      <c r="A44" s="53" t="s">
        <v>80</v>
      </c>
    </row>
  </sheetData>
  <mergeCells count="44">
    <mergeCell ref="H36:I36"/>
    <mergeCell ref="H38:I38"/>
    <mergeCell ref="H39:I39"/>
    <mergeCell ref="H40:I40"/>
    <mergeCell ref="H41:I41"/>
    <mergeCell ref="H37:I37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L1"/>
    <mergeCell ref="A2:L2"/>
    <mergeCell ref="A3:B3"/>
    <mergeCell ref="K3:L3"/>
    <mergeCell ref="A4:L4"/>
    <mergeCell ref="A5:E5"/>
    <mergeCell ref="H5:I5"/>
    <mergeCell ref="A6:E6"/>
    <mergeCell ref="A7:E7"/>
    <mergeCell ref="A8:B8"/>
    <mergeCell ref="H9:I9"/>
    <mergeCell ref="H10:I10"/>
    <mergeCell ref="C3:J3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6" sqref="O6"/>
    </sheetView>
  </sheetViews>
  <sheetFormatPr defaultColWidth="29.5703125" defaultRowHeight="12.75" x14ac:dyDescent="0.2"/>
  <cols>
    <col min="1" max="1" width="4" style="3" bestFit="1" customWidth="1"/>
    <col min="2" max="2" width="26.5703125" style="3" customWidth="1"/>
    <col min="3" max="3" width="36.42578125" style="3" customWidth="1"/>
    <col min="4" max="5" width="13.85546875" style="3" customWidth="1"/>
    <col min="6" max="8" width="12.7109375" style="3" customWidth="1"/>
    <col min="9" max="9" width="13.140625" style="3" customWidth="1"/>
    <col min="10" max="10" width="13.140625" style="3" bestFit="1" customWidth="1"/>
    <col min="11" max="11" width="12.7109375" style="3" customWidth="1"/>
    <col min="12" max="12" width="14.85546875" style="3" customWidth="1"/>
    <col min="13" max="13" width="29.5703125" style="3" hidden="1" customWidth="1"/>
    <col min="14" max="14" width="1.85546875" style="3" customWidth="1"/>
    <col min="15" max="16384" width="29.5703125" style="3"/>
  </cols>
  <sheetData>
    <row r="1" spans="1:16" ht="15" x14ac:dyDescent="0.25">
      <c r="A1" s="98" t="s">
        <v>10</v>
      </c>
      <c r="B1" s="91"/>
      <c r="C1" s="91"/>
      <c r="D1" s="99" t="s">
        <v>67</v>
      </c>
      <c r="E1" s="91"/>
      <c r="F1" s="91"/>
      <c r="G1" s="91"/>
      <c r="H1" s="91"/>
      <c r="I1" s="91"/>
      <c r="J1" s="91"/>
      <c r="K1" s="91"/>
      <c r="L1" s="91"/>
    </row>
    <row r="2" spans="1:16" ht="7.5" customHeight="1" x14ac:dyDescent="0.2">
      <c r="A2" s="91"/>
      <c r="B2" s="91"/>
      <c r="C2" s="91"/>
      <c r="D2" s="97"/>
      <c r="E2" s="91"/>
      <c r="F2" s="91"/>
      <c r="G2" s="91"/>
      <c r="H2" s="91"/>
      <c r="I2" s="91"/>
      <c r="J2" s="91"/>
      <c r="K2" s="90" t="s">
        <v>9</v>
      </c>
      <c r="L2" s="91"/>
    </row>
    <row r="3" spans="1:16" ht="23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customFormat="1" ht="15.75" customHeight="1" thickBot="1" x14ac:dyDescent="0.3">
      <c r="A4" s="62" t="s">
        <v>60</v>
      </c>
      <c r="B4" s="63"/>
      <c r="C4" s="63"/>
      <c r="D4" s="63"/>
      <c r="E4" s="63"/>
      <c r="F4" s="63"/>
      <c r="G4" s="63"/>
      <c r="H4" s="63"/>
      <c r="I4" s="64"/>
      <c r="J4" s="65"/>
      <c r="K4" s="65"/>
      <c r="L4" s="66"/>
      <c r="M4" s="14"/>
    </row>
    <row r="5" spans="1:16" customFormat="1" ht="15.75" customHeight="1" thickBot="1" x14ac:dyDescent="0.3">
      <c r="A5" s="67" t="s">
        <v>0</v>
      </c>
      <c r="B5" s="68"/>
      <c r="C5" s="68"/>
      <c r="D5" s="68"/>
      <c r="E5" s="69"/>
      <c r="F5" s="31"/>
      <c r="G5" s="32"/>
      <c r="H5" s="70"/>
      <c r="I5" s="71"/>
      <c r="J5" s="32"/>
      <c r="K5" s="54"/>
      <c r="L5" s="54"/>
      <c r="M5" s="15"/>
    </row>
    <row r="6" spans="1:16" customFormat="1" ht="29.25" customHeight="1" thickBot="1" x14ac:dyDescent="0.3">
      <c r="A6" s="67" t="s">
        <v>61</v>
      </c>
      <c r="B6" s="68"/>
      <c r="C6" s="68"/>
      <c r="D6" s="68"/>
      <c r="E6" s="69"/>
      <c r="F6" s="13"/>
      <c r="G6" s="13"/>
      <c r="H6" s="26"/>
      <c r="I6" s="26"/>
      <c r="J6" s="52" t="s">
        <v>73</v>
      </c>
      <c r="K6" s="52" t="s">
        <v>76</v>
      </c>
      <c r="L6" s="52" t="s">
        <v>76</v>
      </c>
      <c r="M6" s="14"/>
      <c r="O6" s="50"/>
    </row>
    <row r="7" spans="1:16" ht="24.75" customHeight="1" thickBot="1" x14ac:dyDescent="0.3">
      <c r="A7" s="67" t="s">
        <v>62</v>
      </c>
      <c r="B7" s="68"/>
      <c r="C7" s="68"/>
      <c r="D7" s="68"/>
      <c r="E7" s="69"/>
      <c r="F7" s="33"/>
      <c r="G7" s="34" t="s">
        <v>54</v>
      </c>
      <c r="H7" s="35" t="s">
        <v>55</v>
      </c>
      <c r="I7" s="34" t="s">
        <v>54</v>
      </c>
      <c r="J7" s="34" t="s">
        <v>54</v>
      </c>
      <c r="K7" s="34" t="s">
        <v>54</v>
      </c>
      <c r="L7" s="36" t="s">
        <v>54</v>
      </c>
    </row>
    <row r="8" spans="1:16" ht="43.5" customHeight="1" thickBot="1" x14ac:dyDescent="0.3">
      <c r="A8" s="72" t="s">
        <v>1</v>
      </c>
      <c r="B8" s="81"/>
      <c r="C8" s="82"/>
      <c r="D8" s="27" t="s">
        <v>2</v>
      </c>
      <c r="E8" s="27" t="s">
        <v>3</v>
      </c>
      <c r="F8" s="27" t="s">
        <v>4</v>
      </c>
      <c r="G8" s="25" t="s">
        <v>5</v>
      </c>
      <c r="H8" s="28" t="s">
        <v>6</v>
      </c>
      <c r="I8" s="29" t="s">
        <v>7</v>
      </c>
      <c r="J8" s="28" t="s">
        <v>74</v>
      </c>
      <c r="K8" s="29" t="s">
        <v>75</v>
      </c>
      <c r="L8" s="28" t="s">
        <v>8</v>
      </c>
      <c r="O8" s="8"/>
    </row>
    <row r="9" spans="1:16" ht="20.25" customHeight="1" thickBot="1" x14ac:dyDescent="0.25">
      <c r="A9" s="17">
        <v>30</v>
      </c>
      <c r="B9" s="83" t="s">
        <v>37</v>
      </c>
      <c r="C9" s="84"/>
      <c r="D9" s="37">
        <v>9697184</v>
      </c>
      <c r="E9" s="49">
        <v>-950000</v>
      </c>
      <c r="F9" s="37">
        <v>10647184</v>
      </c>
      <c r="G9" s="37">
        <v>2539184</v>
      </c>
      <c r="H9" s="37">
        <v>707000</v>
      </c>
      <c r="I9" s="49">
        <v>-747000</v>
      </c>
      <c r="J9" s="37">
        <v>1348000</v>
      </c>
      <c r="K9" s="37">
        <v>3300000</v>
      </c>
      <c r="L9" s="37">
        <v>3500000</v>
      </c>
    </row>
    <row r="10" spans="1:16" ht="16.5" customHeight="1" thickBot="1" x14ac:dyDescent="0.25">
      <c r="A10" s="16">
        <v>31</v>
      </c>
      <c r="B10" s="85" t="s">
        <v>79</v>
      </c>
      <c r="C10" s="86"/>
      <c r="D10" s="5">
        <f>SUM(F10+G10+H10+I10+J10+K10+L10)</f>
        <v>0.28968300000000002</v>
      </c>
      <c r="E10" s="6">
        <v>0</v>
      </c>
      <c r="F10" s="6">
        <v>0</v>
      </c>
      <c r="G10" s="5">
        <v>7.8817999999999999E-2</v>
      </c>
      <c r="H10" s="5">
        <v>4.0075E-2</v>
      </c>
      <c r="I10" s="5">
        <v>0</v>
      </c>
      <c r="J10" s="5">
        <v>0</v>
      </c>
      <c r="K10" s="5">
        <v>6.4057000000000003E-2</v>
      </c>
      <c r="L10" s="5">
        <v>0.10673299999999999</v>
      </c>
      <c r="N10" s="7"/>
    </row>
    <row r="11" spans="1:16" ht="31.5" customHeight="1" thickBot="1" x14ac:dyDescent="0.25">
      <c r="A11" s="17">
        <v>32</v>
      </c>
      <c r="B11" s="83" t="s">
        <v>38</v>
      </c>
      <c r="C11" s="84"/>
      <c r="D11" s="37">
        <f>F11-E11</f>
        <v>2809109.3526719999</v>
      </c>
      <c r="E11" s="37">
        <v>0</v>
      </c>
      <c r="F11" s="37">
        <f>SUM(G11:L11)</f>
        <v>2809109.3526719999</v>
      </c>
      <c r="G11" s="37">
        <f>D9*G10</f>
        <v>764312.64851199999</v>
      </c>
      <c r="H11" s="37">
        <f>D9*H10</f>
        <v>388614.64879999997</v>
      </c>
      <c r="I11" s="37">
        <f>E9*I10</f>
        <v>0</v>
      </c>
      <c r="J11" s="37">
        <v>0</v>
      </c>
      <c r="K11" s="37">
        <f>D9*K10</f>
        <v>621172.515488</v>
      </c>
      <c r="L11" s="37">
        <f>D9*L10</f>
        <v>1035009.539872</v>
      </c>
      <c r="M11" s="9"/>
      <c r="N11" s="9"/>
    </row>
    <row r="12" spans="1:16" ht="64.5" customHeight="1" thickBot="1" x14ac:dyDescent="0.25">
      <c r="A12" s="16">
        <v>33</v>
      </c>
      <c r="B12" s="94" t="s">
        <v>39</v>
      </c>
      <c r="C12" s="86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6" ht="51.75" customHeight="1" thickBot="1" x14ac:dyDescent="0.25">
      <c r="A13" s="16">
        <v>34</v>
      </c>
      <c r="B13" s="85" t="s">
        <v>49</v>
      </c>
      <c r="C13" s="86"/>
      <c r="D13" s="39">
        <f>D11-D12</f>
        <v>2809109.3526719999</v>
      </c>
      <c r="E13" s="39">
        <f t="shared" ref="E13:L15" si="0">E11-E12</f>
        <v>0</v>
      </c>
      <c r="F13" s="39">
        <f t="shared" si="0"/>
        <v>2809109.3526719999</v>
      </c>
      <c r="G13" s="39">
        <f t="shared" si="0"/>
        <v>764312.64851199999</v>
      </c>
      <c r="H13" s="39">
        <f t="shared" si="0"/>
        <v>388614.64879999997</v>
      </c>
      <c r="I13" s="39">
        <f t="shared" si="0"/>
        <v>0</v>
      </c>
      <c r="J13" s="39">
        <v>0</v>
      </c>
      <c r="K13" s="39">
        <f t="shared" si="0"/>
        <v>621172.515488</v>
      </c>
      <c r="L13" s="39">
        <f t="shared" si="0"/>
        <v>1035009.539872</v>
      </c>
    </row>
    <row r="14" spans="1:16" ht="15.75" customHeight="1" thickBot="1" x14ac:dyDescent="0.25">
      <c r="A14" s="16">
        <v>35</v>
      </c>
      <c r="B14" s="95" t="s">
        <v>40</v>
      </c>
      <c r="C14" s="96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</row>
    <row r="15" spans="1:16" ht="28.5" customHeight="1" thickBot="1" x14ac:dyDescent="0.25">
      <c r="A15" s="17">
        <v>36</v>
      </c>
      <c r="B15" s="83" t="s">
        <v>77</v>
      </c>
      <c r="C15" s="84"/>
      <c r="D15" s="37">
        <f>D13-D14</f>
        <v>2809109.3526719999</v>
      </c>
      <c r="E15" s="37">
        <v>0</v>
      </c>
      <c r="F15" s="37">
        <f t="shared" si="0"/>
        <v>2809109.3526719999</v>
      </c>
      <c r="G15" s="37">
        <f t="shared" si="0"/>
        <v>764312.64851199999</v>
      </c>
      <c r="H15" s="37">
        <f t="shared" si="0"/>
        <v>388614.64879999997</v>
      </c>
      <c r="I15" s="37">
        <f t="shared" si="0"/>
        <v>0</v>
      </c>
      <c r="J15" s="37">
        <f t="shared" si="0"/>
        <v>0</v>
      </c>
      <c r="K15" s="37">
        <f t="shared" si="0"/>
        <v>621172.515488</v>
      </c>
      <c r="L15" s="37">
        <f t="shared" si="0"/>
        <v>1035009.539872</v>
      </c>
    </row>
    <row r="16" spans="1:16" s="12" customFormat="1" ht="22.5" customHeight="1" thickBot="1" x14ac:dyDescent="0.25">
      <c r="A16" s="18">
        <v>37</v>
      </c>
      <c r="B16" s="87" t="s">
        <v>70</v>
      </c>
      <c r="C16" s="86"/>
      <c r="D16" s="38">
        <f>SUM(F16-E16)</f>
        <v>264306.27915116801</v>
      </c>
      <c r="E16" s="38">
        <v>0</v>
      </c>
      <c r="F16" s="38">
        <f>SUM(G16:L16)</f>
        <v>264306.27915116801</v>
      </c>
      <c r="G16" s="38">
        <f>G15*9.4%</f>
        <v>71845.388960127995</v>
      </c>
      <c r="H16" s="38">
        <f>H15*9.4%</f>
        <v>36529.776987199999</v>
      </c>
      <c r="I16" s="38">
        <v>250</v>
      </c>
      <c r="J16" s="38">
        <v>0</v>
      </c>
      <c r="K16" s="38">
        <f>K15*9.4%</f>
        <v>58390.216455872003</v>
      </c>
      <c r="L16" s="38">
        <f>L15*9.4%</f>
        <v>97290.896747968</v>
      </c>
      <c r="O16" s="3"/>
      <c r="P16" s="3"/>
    </row>
    <row r="17" spans="1:15" ht="29.25" customHeight="1" thickBot="1" x14ac:dyDescent="0.25">
      <c r="A17" s="16">
        <v>38</v>
      </c>
      <c r="B17" s="87" t="s">
        <v>59</v>
      </c>
      <c r="C17" s="86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</row>
    <row r="18" spans="1:15" ht="27" customHeight="1" thickBot="1" x14ac:dyDescent="0.25">
      <c r="A18" s="16">
        <v>39</v>
      </c>
      <c r="B18" s="85" t="s">
        <v>41</v>
      </c>
      <c r="C18" s="86"/>
      <c r="D18" s="51"/>
      <c r="E18" s="51"/>
      <c r="F18" s="51"/>
      <c r="G18" s="51"/>
      <c r="H18" s="51"/>
      <c r="I18" s="51"/>
      <c r="J18" s="51"/>
      <c r="K18" s="51"/>
      <c r="L18" s="51"/>
    </row>
    <row r="19" spans="1:15" ht="36.75" customHeight="1" thickBot="1" x14ac:dyDescent="0.25">
      <c r="A19" s="16">
        <v>40</v>
      </c>
      <c r="B19" s="87" t="s">
        <v>65</v>
      </c>
      <c r="C19" s="86"/>
      <c r="D19" s="38">
        <f>D16-D17</f>
        <v>264306.27915116801</v>
      </c>
      <c r="E19" s="38">
        <v>0</v>
      </c>
      <c r="F19" s="38">
        <f>F16-F17</f>
        <v>264306.27915116801</v>
      </c>
      <c r="G19" s="38">
        <f>G16-G17</f>
        <v>71845.388960127995</v>
      </c>
      <c r="H19" s="38">
        <f>H16-H17</f>
        <v>36529.776987199999</v>
      </c>
      <c r="I19" s="38">
        <v>250</v>
      </c>
      <c r="J19" s="38">
        <v>0</v>
      </c>
      <c r="K19" s="38">
        <f>K16-K17</f>
        <v>58390.216455872003</v>
      </c>
      <c r="L19" s="38">
        <f>L16-L17</f>
        <v>97290.896747968</v>
      </c>
    </row>
    <row r="20" spans="1:15" ht="16.5" customHeight="1" thickBot="1" x14ac:dyDescent="0.25">
      <c r="A20" s="19">
        <v>41</v>
      </c>
      <c r="B20" s="88" t="s">
        <v>58</v>
      </c>
      <c r="C20" s="89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</row>
    <row r="21" spans="1:15" ht="27.75" customHeight="1" thickBot="1" x14ac:dyDescent="0.25">
      <c r="A21" s="19"/>
      <c r="B21" s="100" t="s">
        <v>42</v>
      </c>
      <c r="C21" s="101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5" ht="16.5" customHeight="1" thickBot="1" x14ac:dyDescent="0.25">
      <c r="A22" s="19"/>
      <c r="B22" s="102" t="s">
        <v>68</v>
      </c>
      <c r="C22" s="93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5" ht="16.5" customHeight="1" thickBot="1" x14ac:dyDescent="0.25">
      <c r="A23" s="19"/>
      <c r="B23" s="92" t="s">
        <v>31</v>
      </c>
      <c r="C23" s="93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5" ht="16.5" customHeight="1" thickBot="1" x14ac:dyDescent="0.25">
      <c r="A24" s="19"/>
      <c r="B24" s="92" t="s">
        <v>32</v>
      </c>
      <c r="C24" s="104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5" ht="16.5" customHeight="1" thickBot="1" x14ac:dyDescent="0.25">
      <c r="A25" s="19"/>
      <c r="B25" s="92" t="s">
        <v>33</v>
      </c>
      <c r="C25" s="104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5" ht="16.5" customHeight="1" thickBot="1" x14ac:dyDescent="0.25">
      <c r="A26" s="19"/>
      <c r="B26" s="105" t="s">
        <v>43</v>
      </c>
      <c r="C26" s="106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5" ht="16.5" customHeight="1" thickBot="1" x14ac:dyDescent="0.25">
      <c r="A27" s="16"/>
      <c r="B27" s="92" t="s">
        <v>34</v>
      </c>
      <c r="C27" s="104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5" ht="16.5" customHeight="1" thickBot="1" x14ac:dyDescent="0.25">
      <c r="A28" s="16">
        <v>42</v>
      </c>
      <c r="B28" s="87" t="s">
        <v>44</v>
      </c>
      <c r="C28" s="86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5" ht="18.75" customHeight="1" thickBot="1" x14ac:dyDescent="0.25">
      <c r="A29" s="17">
        <v>43</v>
      </c>
      <c r="B29" s="107" t="s">
        <v>45</v>
      </c>
      <c r="C29" s="108"/>
      <c r="D29" s="40">
        <f>D19-D28</f>
        <v>264306.27915116801</v>
      </c>
      <c r="E29" s="40">
        <v>0</v>
      </c>
      <c r="F29" s="40">
        <f>F19-F28</f>
        <v>264306.27915116801</v>
      </c>
      <c r="G29" s="40">
        <f>G19-G28</f>
        <v>71845.388960127995</v>
      </c>
      <c r="H29" s="40">
        <f>H19-H28</f>
        <v>36529.776987199999</v>
      </c>
      <c r="I29" s="40">
        <v>250</v>
      </c>
      <c r="J29" s="40">
        <f>J19-J28</f>
        <v>0</v>
      </c>
      <c r="K29" s="40">
        <f>K19-K28</f>
        <v>58390.216455872003</v>
      </c>
      <c r="L29" s="40">
        <f>L19-L28</f>
        <v>97290.896747968</v>
      </c>
    </row>
    <row r="30" spans="1:15" ht="15.75" customHeight="1" thickBot="1" x14ac:dyDescent="0.25">
      <c r="A30" s="16">
        <v>44</v>
      </c>
      <c r="B30" s="85" t="s">
        <v>46</v>
      </c>
      <c r="C30" s="86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O30" s="3">
        <v>0</v>
      </c>
    </row>
    <row r="31" spans="1:15" ht="15.75" customHeight="1" thickBot="1" x14ac:dyDescent="0.25">
      <c r="A31" s="16">
        <v>45</v>
      </c>
      <c r="B31" s="103" t="s">
        <v>69</v>
      </c>
      <c r="C31" s="86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5" ht="16.5" customHeight="1" thickBot="1" x14ac:dyDescent="0.25">
      <c r="A32" s="16">
        <v>46</v>
      </c>
      <c r="B32" s="85" t="s">
        <v>47</v>
      </c>
      <c r="C32" s="86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ht="16.5" customHeight="1" thickBot="1" x14ac:dyDescent="0.25">
      <c r="A33" s="16">
        <v>47</v>
      </c>
      <c r="B33" s="87" t="s">
        <v>72</v>
      </c>
      <c r="C33" s="86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5" spans="1:12" x14ac:dyDescent="0.2">
      <c r="B35" s="24"/>
    </row>
    <row r="36" spans="1:12" x14ac:dyDescent="0.2">
      <c r="A36" s="53" t="s">
        <v>80</v>
      </c>
    </row>
  </sheetData>
  <mergeCells count="35"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K2:L3"/>
    <mergeCell ref="B30:C30"/>
    <mergeCell ref="B23:C23"/>
    <mergeCell ref="B12:C12"/>
    <mergeCell ref="B13:C13"/>
    <mergeCell ref="B14:C14"/>
    <mergeCell ref="B15:C15"/>
    <mergeCell ref="D2:J3"/>
    <mergeCell ref="A1:C3"/>
    <mergeCell ref="D1:L1"/>
    <mergeCell ref="B21:C21"/>
    <mergeCell ref="B22:C22"/>
    <mergeCell ref="B11:C11"/>
    <mergeCell ref="A4:L4"/>
    <mergeCell ref="A5:E5"/>
    <mergeCell ref="H5:I5"/>
    <mergeCell ref="A6:E6"/>
    <mergeCell ref="A7:E7"/>
    <mergeCell ref="A8:C8"/>
    <mergeCell ref="B9:C9"/>
    <mergeCell ref="B10:C10"/>
    <mergeCell ref="B16:C16"/>
    <mergeCell ref="B17:C17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Sch 1 02-08-2016</vt:lpstr>
      <vt:lpstr>Sch 1 cont'd 02-08-2016</vt:lpstr>
    </vt:vector>
  </TitlesOfParts>
  <Company>OCFO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Evans Jr., Norman</cp:lastModifiedBy>
  <cp:lastPrinted>2016-02-08T18:40:34Z</cp:lastPrinted>
  <dcterms:created xsi:type="dcterms:W3CDTF">2012-04-18T19:15:36Z</dcterms:created>
  <dcterms:modified xsi:type="dcterms:W3CDTF">2016-02-17T19:51:20Z</dcterms:modified>
</cp:coreProperties>
</file>