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3020" tabRatio="788" activeTab="1"/>
  </bookViews>
  <sheets>
    <sheet name=" " sheetId="9" r:id="rId1"/>
    <sheet name="Sch 2 Example" sheetId="12" r:id="rId2"/>
    <sheet name="Example of Sch. F" sheetId="11" r:id="rId3"/>
  </sheets>
  <calcPr calcId="152511"/>
  <customWorkbookViews>
    <customWorkbookView name="Jessica L. Brown - Personal View" guid="{F279F0E3-5ABB-4EE1-A3C2-CD0B18D9A774}" mergeInterval="0" personalView="1" maximized="1" windowWidth="1596" windowHeight="681" tabRatio="788" activeSheetId="1"/>
    <customWorkbookView name="Jerry Jean-Felix - Personal View" guid="{EC405EB8-D6F5-49C7-A3F0-B1285979DF5B}" mergeInterval="0" personalView="1" maximized="1" windowWidth="1276" windowHeight="799" tabRatio="788" activeSheetId="1"/>
    <customWorkbookView name="Jean-Felix, Jerry - Personal View" guid="{2E719496-CA44-4DA0-96B3-39AE2B324A07}" mergeInterval="0" personalView="1" maximized="1" windowWidth="1596" windowHeight="675" tabRatio="788" activeSheetId="1" showComments="commIndAndComment"/>
    <customWorkbookView name="ist - Personal View" guid="{EC4EF5B0-70BB-4FE7-BF08-EA809E8C8AFD}" mergeInterval="0" personalView="1" maximized="1" windowWidth="1276" windowHeight="799" tabRatio="788" activeSheetId="3"/>
  </customWorkbookViews>
</workbook>
</file>

<file path=xl/calcChain.xml><?xml version="1.0" encoding="utf-8"?>
<calcChain xmlns="http://schemas.openxmlformats.org/spreadsheetml/2006/main">
  <c r="D10" i="12" l="1"/>
  <c r="D11" i="12"/>
  <c r="D12" i="12"/>
  <c r="D14" i="12" s="1"/>
  <c r="I14" i="12"/>
  <c r="I22" i="12" s="1"/>
  <c r="I24" i="12" s="1"/>
  <c r="J14" i="12"/>
  <c r="J22" i="12" s="1"/>
  <c r="J24" i="12" s="1"/>
  <c r="D16" i="12"/>
  <c r="D17" i="12"/>
  <c r="D18" i="12"/>
  <c r="D20" i="12" s="1"/>
  <c r="E20" i="12"/>
  <c r="E22" i="12" s="1"/>
  <c r="E24" i="12" s="1"/>
  <c r="F20" i="12"/>
  <c r="F22" i="12" s="1"/>
  <c r="F24" i="12" s="1"/>
  <c r="G20" i="12"/>
  <c r="G22" i="12" s="1"/>
  <c r="G24" i="12" s="1"/>
  <c r="H20" i="12"/>
  <c r="H22" i="12" s="1"/>
  <c r="H24" i="12" s="1"/>
  <c r="I20" i="12"/>
  <c r="J20" i="12"/>
  <c r="D24" i="12" l="1"/>
  <c r="H20" i="11"/>
  <c r="H17" i="11"/>
  <c r="H12" i="11"/>
  <c r="H24" i="11" s="1"/>
  <c r="I33" i="9" l="1"/>
  <c r="I35" i="9" s="1"/>
  <c r="H33" i="9"/>
  <c r="H35" i="9" s="1"/>
  <c r="E33" i="9"/>
  <c r="E35" i="9" s="1"/>
  <c r="D33" i="9"/>
  <c r="D35" i="9" s="1"/>
  <c r="C33" i="9"/>
  <c r="G31" i="9"/>
  <c r="G33" i="9" s="1"/>
  <c r="G35" i="9" s="1"/>
  <c r="F31" i="9"/>
  <c r="F33" i="9" s="1"/>
  <c r="F35" i="9" s="1"/>
  <c r="E31" i="9"/>
  <c r="D31" i="9"/>
  <c r="C29" i="9"/>
  <c r="C31" i="9" s="1"/>
  <c r="I28" i="9"/>
  <c r="H28" i="9"/>
  <c r="G28" i="9"/>
  <c r="F28" i="9"/>
  <c r="E28" i="9"/>
  <c r="D28" i="9"/>
  <c r="C27" i="9"/>
  <c r="C26" i="9"/>
  <c r="C25" i="9"/>
  <c r="I23" i="9"/>
  <c r="H23" i="9"/>
  <c r="G23" i="9"/>
  <c r="F23" i="9"/>
  <c r="E23" i="9"/>
  <c r="D23" i="9"/>
  <c r="C21" i="9"/>
  <c r="C20" i="9"/>
  <c r="C18" i="9"/>
  <c r="C17" i="9"/>
  <c r="C16" i="9"/>
  <c r="C35" i="9" l="1"/>
  <c r="C28" i="9"/>
  <c r="C23" i="9"/>
</calcChain>
</file>

<file path=xl/sharedStrings.xml><?xml version="1.0" encoding="utf-8"?>
<sst xmlns="http://schemas.openxmlformats.org/spreadsheetml/2006/main" count="130" uniqueCount="89">
  <si>
    <t>Description</t>
  </si>
  <si>
    <t>Combined Group Report</t>
  </si>
  <si>
    <t>Member 1</t>
  </si>
  <si>
    <t>Member 2</t>
  </si>
  <si>
    <t>Member 5</t>
  </si>
  <si>
    <t>Apportionment Factors Computation</t>
  </si>
  <si>
    <t xml:space="preserve">Sales Factor Computation </t>
  </si>
  <si>
    <t>Designated
Agent</t>
  </si>
  <si>
    <t>Purchases in a state where the entity making the sales is not taxable due to Public Law 86-272.</t>
  </si>
  <si>
    <t>Gross receipts, less returns and allowances.</t>
  </si>
  <si>
    <t>Total sales - everywhere.</t>
  </si>
  <si>
    <t>District sales.</t>
  </si>
  <si>
    <t>Everywhere sales.</t>
  </si>
  <si>
    <t>The United States government.</t>
  </si>
  <si>
    <t>Other gross receipts (rents, royalties, etc.).</t>
  </si>
  <si>
    <t>Minus intercompany receipts.</t>
  </si>
  <si>
    <t>District payroll: (total compensation paid or accrued).</t>
  </si>
  <si>
    <t>Everywhere payroll: (total compensation paid or accrued).</t>
  </si>
  <si>
    <t>Total  payroll - everywhere (total compensation paid or accrued).</t>
  </si>
  <si>
    <t>Total  payroll - District (total compensation paid or accrued).</t>
  </si>
  <si>
    <t>Sales delivered or shipped to District purchasers:</t>
  </si>
  <si>
    <t>From outside District.</t>
  </si>
  <si>
    <t>From within District.</t>
  </si>
  <si>
    <t xml:space="preserve">Sales shipped from within District to: </t>
  </si>
  <si>
    <t>Total sales - District.</t>
  </si>
  <si>
    <r>
      <t xml:space="preserve">World Wide  </t>
    </r>
    <r>
      <rPr>
        <b/>
        <sz val="20"/>
        <color theme="1"/>
        <rFont val="Times New Roman"/>
        <family val="1"/>
      </rPr>
      <t xml:space="preserve"> </t>
    </r>
    <r>
      <rPr>
        <b/>
        <sz val="9"/>
        <color theme="1"/>
        <rFont val="Times New Roman"/>
        <family val="1"/>
      </rPr>
      <t xml:space="preserve">  Year </t>
    </r>
    <r>
      <rPr>
        <b/>
        <u/>
        <sz val="9"/>
        <color theme="1"/>
        <rFont val="Times New Roman"/>
        <family val="1"/>
      </rPr>
      <t xml:space="preserve">             </t>
    </r>
    <r>
      <rPr>
        <b/>
        <sz val="9"/>
        <color theme="1"/>
        <rFont val="Times New Roman"/>
        <family val="1"/>
      </rPr>
      <t xml:space="preserve"> of 10 Year Election</t>
    </r>
  </si>
  <si>
    <r>
      <t xml:space="preserve">Water's Edge   </t>
    </r>
    <r>
      <rPr>
        <b/>
        <sz val="20"/>
        <color theme="1"/>
        <rFont val="Times New Roman"/>
        <family val="1"/>
      </rPr>
      <t></t>
    </r>
  </si>
  <si>
    <t>Name of Designated Agent:                                                                                                                                                    Tax Year Ending:</t>
  </si>
  <si>
    <t>Taxpayer Identification Number (FEIN/SSN)</t>
  </si>
  <si>
    <t>Type of Entity: Fill in the respective columns if you are a Corporation, Unincorporated Business, Financial Institution or Non-Nexus Member.</t>
  </si>
  <si>
    <t>Fiscalized: Y/N</t>
  </si>
  <si>
    <t>N</t>
  </si>
  <si>
    <t>Y</t>
  </si>
  <si>
    <t xml:space="preserve">2015 DC Combined Reporting Schedule 2 </t>
  </si>
  <si>
    <t>District single sales factor.</t>
  </si>
  <si>
    <t xml:space="preserve">   Divider</t>
  </si>
  <si>
    <t xml:space="preserve">Payroll Factor Computation </t>
  </si>
  <si>
    <r>
      <rPr>
        <b/>
        <sz val="9"/>
        <color theme="1"/>
        <rFont val="Times New Roman"/>
        <family val="1"/>
      </rPr>
      <t>District payroll factor.</t>
    </r>
    <r>
      <rPr>
        <b/>
        <sz val="10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Line 1 divided by Line 2.</t>
    </r>
  </si>
  <si>
    <r>
      <rPr>
        <b/>
        <sz val="9"/>
        <color theme="1"/>
        <rFont val="Times New Roman"/>
        <family val="1"/>
      </rPr>
      <t xml:space="preserve">Total sales – District. </t>
    </r>
    <r>
      <rPr>
        <i/>
        <sz val="8"/>
        <color theme="1"/>
        <rFont val="Times New Roman"/>
        <family val="1"/>
      </rPr>
      <t>Line 5.</t>
    </r>
  </si>
  <si>
    <r>
      <t xml:space="preserve">Total sales – everywhere. </t>
    </r>
    <r>
      <rPr>
        <i/>
        <sz val="8"/>
        <color theme="1"/>
        <rFont val="Times New Roman"/>
        <family val="1"/>
      </rPr>
      <t>Line 7.</t>
    </r>
  </si>
  <si>
    <t>Line 8 divided by Line 9.</t>
  </si>
  <si>
    <r>
      <rPr>
        <b/>
        <i/>
        <sz val="9"/>
        <color theme="1"/>
        <rFont val="Times New Roman"/>
        <family val="1"/>
      </rPr>
      <t xml:space="preserve">DISTRICT APPORTIONMENT FACTOR.    </t>
    </r>
    <r>
      <rPr>
        <b/>
        <i/>
        <sz val="10"/>
        <color theme="1"/>
        <rFont val="Times New Roman"/>
        <family val="1"/>
      </rPr>
      <t xml:space="preserve">                                              </t>
    </r>
    <r>
      <rPr>
        <i/>
        <sz val="8"/>
        <color theme="1"/>
        <rFont val="Times New Roman"/>
        <family val="1"/>
      </rPr>
      <t xml:space="preserve">Divide Line 11 by Line 12 for Financial institutions only. </t>
    </r>
  </si>
  <si>
    <r>
      <rPr>
        <b/>
        <sz val="9"/>
        <color theme="1"/>
        <rFont val="Times New Roman"/>
        <family val="1"/>
      </rPr>
      <t>Total percent.</t>
    </r>
    <r>
      <rPr>
        <b/>
        <sz val="10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Add Lines 3 and 10 for Financial institutions only.</t>
    </r>
  </si>
  <si>
    <t xml:space="preserve">(Non-Nexus) </t>
  </si>
  <si>
    <r>
      <rPr>
        <b/>
        <i/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Member 3</t>
    </r>
  </si>
  <si>
    <r>
      <rPr>
        <b/>
        <i/>
        <sz val="12"/>
        <rFont val="Times New Roman"/>
        <family val="1"/>
      </rPr>
      <t>(Financial
Institution)</t>
    </r>
    <r>
      <rPr>
        <b/>
        <i/>
        <sz val="12"/>
        <color theme="1"/>
        <rFont val="Times New Roman"/>
        <family val="1"/>
      </rPr>
      <t xml:space="preserve">
 </t>
    </r>
  </si>
  <si>
    <r>
      <rPr>
        <b/>
        <i/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Member 4</t>
    </r>
  </si>
  <si>
    <t xml:space="preserve"> Financial institutions will use payroll &amp; sales factor receipts (gross income) only and they will divide by 2. If there are less then two factors divide by one.</t>
  </si>
  <si>
    <t>Take the total of the apportionment factors from the combined group report above and enter them on the appropiate lines and columns of schedule F of the D-20 / D30.</t>
  </si>
  <si>
    <r>
      <rPr>
        <b/>
        <sz val="9"/>
        <color theme="1"/>
        <rFont val="Times New Roman"/>
        <family val="1"/>
      </rPr>
      <t>District payroll factor.</t>
    </r>
    <r>
      <rPr>
        <b/>
        <sz val="10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Line 3 divided by Line 4.</t>
    </r>
  </si>
  <si>
    <r>
      <rPr>
        <b/>
        <sz val="9"/>
        <color theme="1"/>
        <rFont val="Times New Roman"/>
        <family val="1"/>
      </rPr>
      <t>Total percent.</t>
    </r>
    <r>
      <rPr>
        <b/>
        <sz val="10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Add Lines 5 and 10.</t>
    </r>
  </si>
  <si>
    <r>
      <rPr>
        <b/>
        <sz val="9"/>
        <color theme="1"/>
        <rFont val="Times New Roman"/>
        <family val="1"/>
      </rPr>
      <t xml:space="preserve">Total sales – District. </t>
    </r>
    <r>
      <rPr>
        <i/>
        <sz val="8"/>
        <color theme="1"/>
        <rFont val="Times New Roman"/>
        <family val="1"/>
      </rPr>
      <t>Line 6.</t>
    </r>
  </si>
  <si>
    <r>
      <t xml:space="preserve">   Divider</t>
    </r>
    <r>
      <rPr>
        <b/>
        <sz val="8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for Financial institutions only.*</t>
    </r>
  </si>
  <si>
    <t>* Financial institutions will use payroll &amp; sales factor receipts (gross income) only and they will divide by 2. If there are less than two factors divide by one.</t>
  </si>
  <si>
    <t>Schedule F - DC apportionment factor (See instructions)</t>
  </si>
  <si>
    <t>Round cents to the nearest dollar. If an amount is zero, leave the line blank.</t>
  </si>
  <si>
    <t>For all businesses other than financial institutions:</t>
  </si>
  <si>
    <t xml:space="preserve">                                   than gross receipts from non-business income.</t>
  </si>
  <si>
    <t>Column 1 TOTAL</t>
  </si>
  <si>
    <t>Column 2 in DC</t>
  </si>
  <si>
    <t>Column 3 Factor</t>
  </si>
  <si>
    <t xml:space="preserve">                                              (Column 2 divided by Column 1)</t>
  </si>
  <si>
    <t>$</t>
  </si>
  <si>
    <t>00                            $</t>
  </si>
  <si>
    <t>For Financial Institutions:</t>
  </si>
  <si>
    <t xml:space="preserve">                      Carry all factors to six decimal places </t>
  </si>
  <si>
    <r>
      <t xml:space="preserve">2. </t>
    </r>
    <r>
      <rPr>
        <b/>
        <sz val="7"/>
        <color theme="1"/>
        <rFont val="Times New Roman"/>
        <family val="1"/>
      </rPr>
      <t>SALES FACTOR</t>
    </r>
    <r>
      <rPr>
        <sz val="9"/>
        <color theme="1"/>
        <rFont val="Times New Roman"/>
        <family val="1"/>
      </rPr>
      <t>: All gross income of the institution other</t>
    </r>
  </si>
  <si>
    <t xml:space="preserve">    than gross income from non-business income.</t>
  </si>
  <si>
    <r>
      <t>3.</t>
    </r>
    <r>
      <rPr>
        <sz val="7"/>
        <color theme="1"/>
        <rFont val="Times New Roman"/>
        <family val="1"/>
      </rPr>
      <t xml:space="preserve"> </t>
    </r>
    <r>
      <rPr>
        <b/>
        <sz val="7"/>
        <color theme="1"/>
        <rFont val="Times New Roman"/>
        <family val="1"/>
      </rPr>
      <t>PAYROLL FACTOR</t>
    </r>
    <r>
      <rPr>
        <sz val="9"/>
        <color theme="1"/>
        <rFont val="Times New Roman"/>
        <family val="1"/>
      </rPr>
      <t>: Total compensation paid or accrued by the</t>
    </r>
  </si>
  <si>
    <t xml:space="preserve">    financial instution.</t>
  </si>
  <si>
    <t>.00                              .</t>
  </si>
  <si>
    <t xml:space="preserve">                     +    =</t>
  </si>
  <si>
    <t>.341580 /2</t>
  </si>
  <si>
    <t xml:space="preserve">                                  $</t>
  </si>
  <si>
    <t>.00                             .</t>
  </si>
  <si>
    <t xml:space="preserve">.00                             . </t>
  </si>
  <si>
    <t>(Non-Nexus)</t>
  </si>
  <si>
    <r>
      <rPr>
        <b/>
        <i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Member 3</t>
    </r>
  </si>
  <si>
    <t xml:space="preserve">     1.     Sum of Factors: Add Lines 2 &amp; 3 of Column 3 and divide by 2.</t>
  </si>
  <si>
    <r>
      <rPr>
        <b/>
        <sz val="9"/>
        <color theme="1"/>
        <rFont val="Times New Roman"/>
        <family val="1"/>
      </rPr>
      <t>4</t>
    </r>
    <r>
      <rPr>
        <sz val="9"/>
        <color theme="1"/>
        <rFont val="Times New Roman"/>
        <family val="1"/>
      </rPr>
      <t xml:space="preserve">. </t>
    </r>
    <r>
      <rPr>
        <b/>
        <sz val="7"/>
        <color theme="1"/>
        <rFont val="Times New Roman"/>
        <family val="1"/>
      </rPr>
      <t>SUM OF FACTORS</t>
    </r>
    <r>
      <rPr>
        <sz val="9"/>
        <color theme="1"/>
        <rFont val="Times New Roman"/>
        <family val="1"/>
      </rPr>
      <t>: (For Financial Institutions add Line 2 and 3 of Column 3 and divide by 2)</t>
    </r>
  </si>
  <si>
    <r>
      <t>1</t>
    </r>
    <r>
      <rPr>
        <sz val="9"/>
        <color theme="1"/>
        <rFont val="Times New Roman"/>
        <family val="1"/>
      </rPr>
      <t>.</t>
    </r>
    <r>
      <rPr>
        <b/>
        <sz val="7"/>
        <color theme="1"/>
        <rFont val="Times New Roman"/>
        <family val="1"/>
      </rPr>
      <t>  SALES FACTOR</t>
    </r>
    <r>
      <rPr>
        <b/>
        <sz val="7"/>
        <color theme="1"/>
        <rFont val="Arial Narrow"/>
        <family val="2"/>
      </rPr>
      <t>:</t>
    </r>
    <r>
      <rPr>
        <sz val="6.5"/>
        <color theme="1"/>
        <rFont val="Tahoma"/>
        <family val="2"/>
      </rPr>
      <t xml:space="preserve"> </t>
    </r>
    <r>
      <rPr>
        <sz val="9"/>
        <color theme="1"/>
        <rFont val="Times New Roman"/>
        <family val="1"/>
      </rPr>
      <t xml:space="preserve">All gross receipts of the business other </t>
    </r>
  </si>
  <si>
    <t>Member 4</t>
  </si>
  <si>
    <r>
      <t xml:space="preserve">5. </t>
    </r>
    <r>
      <rPr>
        <b/>
        <sz val="8"/>
        <color theme="1"/>
        <rFont val="Times New Roman"/>
        <family val="1"/>
      </rPr>
      <t>DC APPORTIONMENT FACTOR</t>
    </r>
    <r>
      <rPr>
        <sz val="9"/>
        <color theme="1"/>
        <rFont val="Times New Roman"/>
        <family val="1"/>
      </rPr>
      <t xml:space="preserve">: Add Line 1, Column 3 to Line 4, Column 3. Enter on D-20, Line 31. </t>
    </r>
  </si>
  <si>
    <t>REVISED:02-29-2016</t>
  </si>
  <si>
    <t xml:space="preserve">                                                                                         Example:  Apportionment Factor Calculation For Combined Reporting For a Group</t>
  </si>
  <si>
    <t xml:space="preserve">                                                                            of Financial and Non-Financial Entities On The Same Return shown on Schedule F of the D-20</t>
  </si>
  <si>
    <t xml:space="preserve">     2.     DC Apportionment Factor: Add Lines 1 and 4 of Column 3. Enter result on D-20 Schedule F, Line 5, Column 3 and D-20 Line 31.</t>
  </si>
  <si>
    <r>
      <rPr>
        <b/>
        <sz val="10"/>
        <color theme="1"/>
        <rFont val="Times New Roman"/>
        <family val="1"/>
      </rPr>
      <t>World Wide</t>
    </r>
    <r>
      <rPr>
        <b/>
        <sz val="9"/>
        <color theme="1"/>
        <rFont val="Times New Roman"/>
        <family val="1"/>
      </rPr>
      <t xml:space="preserve">  </t>
    </r>
    <r>
      <rPr>
        <b/>
        <sz val="20"/>
        <color theme="1"/>
        <rFont val="Times New Roman"/>
        <family val="1"/>
      </rPr>
      <t xml:space="preserve"> </t>
    </r>
    <r>
      <rPr>
        <b/>
        <sz val="9"/>
        <color theme="1"/>
        <rFont val="Times New Roman"/>
        <family val="1"/>
      </rPr>
      <t xml:space="preserve">  </t>
    </r>
    <r>
      <rPr>
        <b/>
        <sz val="10"/>
        <color theme="1"/>
        <rFont val="Times New Roman"/>
        <family val="1"/>
      </rPr>
      <t xml:space="preserve">Year </t>
    </r>
    <r>
      <rPr>
        <b/>
        <u/>
        <sz val="10"/>
        <color theme="1"/>
        <rFont val="Times New Roman"/>
        <family val="1"/>
      </rPr>
      <t xml:space="preserve">             </t>
    </r>
    <r>
      <rPr>
        <b/>
        <sz val="10"/>
        <color theme="1"/>
        <rFont val="Times New Roman"/>
        <family val="1"/>
      </rPr>
      <t xml:space="preserve"> of 10 Year Election</t>
    </r>
  </si>
  <si>
    <r>
      <rPr>
        <b/>
        <sz val="10"/>
        <color theme="1"/>
        <rFont val="Times New Roman"/>
        <family val="1"/>
      </rPr>
      <t xml:space="preserve">Water's Edge </t>
    </r>
    <r>
      <rPr>
        <b/>
        <sz val="9"/>
        <color theme="1"/>
        <rFont val="Times New Roman"/>
        <family val="1"/>
      </rPr>
      <t xml:space="preserve">  </t>
    </r>
    <r>
      <rPr>
        <b/>
        <sz val="20"/>
        <color theme="1"/>
        <rFont val="Times New Roman"/>
        <family val="1"/>
      </rPr>
      <t>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</si>
</sst>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3" formatCode="_(* #,##0.00_);_(* \(#,##0.00\);_(* &quot;-&quot;??_);_(@_)"/>
    <numFmt numFmtId="164" formatCode="0.0000%"/>
    <numFmt numFmtId="165" formatCode="&quot;$&quot;#,##0"/>
    <numFmt numFmtId="166" formatCode="0.000000"/>
  </numFmts>
  <fonts count="3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u/>
      <sz val="9"/>
      <color theme="0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name val="Times New Roman"/>
      <family val="1"/>
    </font>
    <font>
      <b/>
      <sz val="20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9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11"/>
      <color theme="0" tint="-0.499984740745262"/>
      <name val="Calibri"/>
      <family val="2"/>
      <scheme val="minor"/>
    </font>
    <font>
      <sz val="7"/>
      <color theme="1"/>
      <name val="Times New Roman"/>
      <family val="1"/>
    </font>
    <font>
      <b/>
      <sz val="7"/>
      <color theme="1"/>
      <name val="Arial Narrow"/>
      <family val="2"/>
    </font>
    <font>
      <sz val="6.5"/>
      <color theme="1"/>
      <name val="Tahoma"/>
      <family val="2"/>
    </font>
    <font>
      <b/>
      <sz val="7"/>
      <color theme="1"/>
      <name val="Times New Roman"/>
      <family val="1"/>
    </font>
    <font>
      <sz val="6.5"/>
      <color theme="1"/>
      <name val="Times New Roman"/>
      <family val="1"/>
    </font>
    <font>
      <b/>
      <u/>
      <sz val="10"/>
      <color theme="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0" fillId="0" borderId="0" xfId="0" applyFont="1"/>
    <xf numFmtId="0" fontId="5" fillId="2" borderId="10" xfId="0" applyFont="1" applyFill="1" applyBorder="1" applyAlignment="1">
      <alignment horizontal="left" wrapText="1" indent="1"/>
    </xf>
    <xf numFmtId="0" fontId="6" fillId="0" borderId="10" xfId="0" applyFont="1" applyBorder="1" applyAlignment="1">
      <alignment horizontal="left" wrapText="1" indent="1"/>
    </xf>
    <xf numFmtId="0" fontId="3" fillId="2" borderId="1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6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6" fontId="6" fillId="4" borderId="10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left" wrapText="1" indent="1"/>
    </xf>
    <xf numFmtId="0" fontId="1" fillId="0" borderId="6" xfId="0" applyFont="1" applyBorder="1" applyAlignment="1">
      <alignment horizontal="left" wrapText="1" indent="1"/>
    </xf>
    <xf numFmtId="0" fontId="16" fillId="0" borderId="3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wrapText="1" indent="1"/>
    </xf>
    <xf numFmtId="0" fontId="16" fillId="2" borderId="6" xfId="0" applyFont="1" applyFill="1" applyBorder="1" applyAlignment="1">
      <alignment horizontal="left" wrapText="1" indent="1"/>
    </xf>
    <xf numFmtId="0" fontId="16" fillId="2" borderId="7" xfId="0" applyFont="1" applyFill="1" applyBorder="1" applyAlignment="1">
      <alignment horizontal="left" wrapText="1" indent="1"/>
    </xf>
    <xf numFmtId="0" fontId="18" fillId="2" borderId="6" xfId="0" applyFont="1" applyFill="1" applyBorder="1" applyAlignment="1">
      <alignment horizontal="left" wrapText="1" indent="1"/>
    </xf>
    <xf numFmtId="0" fontId="6" fillId="3" borderId="6" xfId="0" applyFont="1" applyFill="1" applyBorder="1" applyAlignment="1">
      <alignment horizontal="left" wrapText="1" indent="1"/>
    </xf>
    <xf numFmtId="0" fontId="18" fillId="0" borderId="0" xfId="0" applyFont="1"/>
    <xf numFmtId="0" fontId="23" fillId="2" borderId="10" xfId="0" applyFont="1" applyFill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/>
    </xf>
    <xf numFmtId="0" fontId="2" fillId="0" borderId="9" xfId="0" applyFont="1" applyBorder="1"/>
    <xf numFmtId="0" fontId="24" fillId="0" borderId="0" xfId="0" applyFont="1"/>
    <xf numFmtId="0" fontId="24" fillId="0" borderId="0" xfId="0" applyFont="1" applyBorder="1"/>
    <xf numFmtId="0" fontId="24" fillId="0" borderId="9" xfId="0" applyFont="1" applyBorder="1"/>
    <xf numFmtId="0" fontId="24" fillId="2" borderId="1" xfId="0" applyFont="1" applyFill="1" applyBorder="1" applyAlignment="1">
      <alignment horizontal="left" wrapText="1"/>
    </xf>
    <xf numFmtId="0" fontId="24" fillId="2" borderId="10" xfId="0" applyFont="1" applyFill="1" applyBorder="1" applyAlignment="1">
      <alignment horizontal="left" wrapText="1"/>
    </xf>
    <xf numFmtId="0" fontId="24" fillId="2" borderId="2" xfId="0" applyFont="1" applyFill="1" applyBorder="1" applyAlignment="1">
      <alignment horizontal="left" wrapText="1"/>
    </xf>
    <xf numFmtId="0" fontId="24" fillId="2" borderId="10" xfId="0" applyFont="1" applyFill="1" applyBorder="1" applyAlignment="1">
      <alignment horizontal="center" wrapText="1"/>
    </xf>
    <xf numFmtId="43" fontId="2" fillId="0" borderId="10" xfId="0" applyNumberFormat="1" applyFont="1" applyBorder="1" applyAlignment="1">
      <alignment horizontal="right" vertical="center" wrapText="1"/>
    </xf>
    <xf numFmtId="6" fontId="6" fillId="0" borderId="10" xfId="0" applyNumberFormat="1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top" wrapText="1"/>
    </xf>
    <xf numFmtId="0" fontId="25" fillId="0" borderId="0" xfId="0" applyFont="1"/>
    <xf numFmtId="0" fontId="26" fillId="0" borderId="0" xfId="0" applyFont="1"/>
    <xf numFmtId="0" fontId="31" fillId="0" borderId="0" xfId="0" applyFont="1"/>
    <xf numFmtId="0" fontId="0" fillId="0" borderId="11" xfId="0" applyBorder="1"/>
    <xf numFmtId="0" fontId="16" fillId="0" borderId="0" xfId="0" applyFont="1" applyBorder="1" applyAlignment="1">
      <alignment vertical="center"/>
    </xf>
    <xf numFmtId="0" fontId="0" fillId="0" borderId="0" xfId="0" applyBorder="1"/>
    <xf numFmtId="4" fontId="0" fillId="0" borderId="0" xfId="0" applyNumberFormat="1" applyBorder="1" applyAlignment="1">
      <alignment horizontal="left"/>
    </xf>
    <xf numFmtId="165" fontId="0" fillId="0" borderId="10" xfId="0" applyNumberFormat="1" applyBorder="1"/>
    <xf numFmtId="0" fontId="0" fillId="5" borderId="11" xfId="0" applyFill="1" applyBorder="1"/>
    <xf numFmtId="0" fontId="1" fillId="5" borderId="11" xfId="0" applyFont="1" applyFill="1" applyBorder="1"/>
    <xf numFmtId="0" fontId="16" fillId="5" borderId="0" xfId="0" applyFont="1" applyFill="1" applyBorder="1" applyAlignment="1">
      <alignment vertical="center"/>
    </xf>
    <xf numFmtId="0" fontId="0" fillId="5" borderId="0" xfId="0" applyFill="1" applyBorder="1"/>
    <xf numFmtId="0" fontId="31" fillId="5" borderId="0" xfId="0" applyFont="1" applyFill="1" applyBorder="1"/>
    <xf numFmtId="0" fontId="0" fillId="5" borderId="0" xfId="0" applyFill="1" applyBorder="1" applyAlignment="1">
      <alignment horizontal="right"/>
    </xf>
    <xf numFmtId="0" fontId="0" fillId="5" borderId="12" xfId="0" applyFill="1" applyBorder="1"/>
    <xf numFmtId="4" fontId="0" fillId="5" borderId="0" xfId="0" applyNumberFormat="1" applyFill="1" applyBorder="1" applyAlignment="1">
      <alignment horizontal="left"/>
    </xf>
    <xf numFmtId="166" fontId="0" fillId="0" borderId="10" xfId="0" applyNumberFormat="1" applyBorder="1"/>
    <xf numFmtId="0" fontId="2" fillId="5" borderId="11" xfId="0" applyFont="1" applyFill="1" applyBorder="1"/>
    <xf numFmtId="0" fontId="16" fillId="5" borderId="11" xfId="0" applyFont="1" applyFill="1" applyBorder="1" applyAlignment="1">
      <alignment vertical="center"/>
    </xf>
    <xf numFmtId="0" fontId="0" fillId="5" borderId="12" xfId="0" applyFill="1" applyBorder="1" applyAlignment="1">
      <alignment horizontal="right"/>
    </xf>
    <xf numFmtId="4" fontId="0" fillId="5" borderId="12" xfId="0" applyNumberFormat="1" applyFill="1" applyBorder="1" applyAlignment="1">
      <alignment horizontal="left"/>
    </xf>
    <xf numFmtId="0" fontId="0" fillId="0" borderId="7" xfId="0" applyBorder="1"/>
    <xf numFmtId="0" fontId="6" fillId="5" borderId="17" xfId="0" applyFont="1" applyFill="1" applyBorder="1" applyAlignment="1">
      <alignment vertical="center"/>
    </xf>
    <xf numFmtId="0" fontId="0" fillId="5" borderId="18" xfId="0" applyFill="1" applyBorder="1"/>
    <xf numFmtId="0" fontId="16" fillId="5" borderId="17" xfId="0" applyFont="1" applyFill="1" applyBorder="1" applyAlignment="1">
      <alignment vertical="center"/>
    </xf>
    <xf numFmtId="0" fontId="1" fillId="5" borderId="19" xfId="0" applyFont="1" applyFill="1" applyBorder="1"/>
    <xf numFmtId="0" fontId="16" fillId="0" borderId="16" xfId="0" applyFont="1" applyBorder="1" applyAlignment="1">
      <alignment vertical="center"/>
    </xf>
    <xf numFmtId="0" fontId="0" fillId="5" borderId="7" xfId="0" applyFill="1" applyBorder="1"/>
    <xf numFmtId="0" fontId="0" fillId="5" borderId="20" xfId="0" applyFill="1" applyBorder="1"/>
    <xf numFmtId="0" fontId="16" fillId="0" borderId="17" xfId="0" applyFont="1" applyFill="1" applyBorder="1" applyAlignment="1">
      <alignment vertical="center"/>
    </xf>
    <xf numFmtId="0" fontId="1" fillId="0" borderId="16" xfId="0" applyFont="1" applyBorder="1"/>
    <xf numFmtId="0" fontId="0" fillId="5" borderId="7" xfId="0" applyFill="1" applyBorder="1" applyAlignment="1">
      <alignment horizontal="left"/>
    </xf>
    <xf numFmtId="0" fontId="0" fillId="5" borderId="16" xfId="0" applyFill="1" applyBorder="1"/>
    <xf numFmtId="0" fontId="0" fillId="5" borderId="9" xfId="0" applyFill="1" applyBorder="1"/>
    <xf numFmtId="0" fontId="20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166" fontId="0" fillId="0" borderId="21" xfId="0" applyNumberFormat="1" applyBorder="1"/>
    <xf numFmtId="0" fontId="0" fillId="5" borderId="22" xfId="0" applyFill="1" applyBorder="1"/>
    <xf numFmtId="0" fontId="0" fillId="5" borderId="8" xfId="0" applyFill="1" applyBorder="1"/>
    <xf numFmtId="0" fontId="19" fillId="5" borderId="0" xfId="0" applyFont="1" applyFill="1" applyBorder="1"/>
    <xf numFmtId="0" fontId="19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wrapText="1"/>
    </xf>
    <xf numFmtId="0" fontId="0" fillId="6" borderId="0" xfId="0" applyFill="1" applyBorder="1"/>
    <xf numFmtId="0" fontId="0" fillId="6" borderId="16" xfId="0" applyFill="1" applyBorder="1"/>
    <xf numFmtId="0" fontId="1" fillId="6" borderId="16" xfId="0" applyFont="1" applyFill="1" applyBorder="1"/>
    <xf numFmtId="0" fontId="1" fillId="6" borderId="0" xfId="0" applyFont="1" applyFill="1" applyBorder="1"/>
    <xf numFmtId="0" fontId="16" fillId="0" borderId="16" xfId="0" applyFont="1" applyFill="1" applyBorder="1" applyAlignment="1">
      <alignment vertical="center"/>
    </xf>
    <xf numFmtId="0" fontId="0" fillId="5" borderId="5" xfId="0" applyFill="1" applyBorder="1"/>
    <xf numFmtId="0" fontId="0" fillId="5" borderId="6" xfId="0" applyFill="1" applyBorder="1"/>
    <xf numFmtId="0" fontId="16" fillId="0" borderId="23" xfId="0" applyFont="1" applyFill="1" applyBorder="1" applyAlignment="1">
      <alignment vertical="center"/>
    </xf>
    <xf numFmtId="0" fontId="0" fillId="0" borderId="24" xfId="0" applyBorder="1"/>
    <xf numFmtId="164" fontId="6" fillId="2" borderId="10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/>
    <xf numFmtId="0" fontId="33" fillId="2" borderId="4" xfId="0" applyFont="1" applyFill="1" applyBorder="1" applyAlignment="1">
      <alignment horizontal="center" vertical="top" wrapText="1"/>
    </xf>
    <xf numFmtId="164" fontId="6" fillId="2" borderId="10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top" wrapText="1"/>
    </xf>
    <xf numFmtId="0" fontId="24" fillId="0" borderId="2" xfId="0" applyFont="1" applyBorder="1" applyAlignment="1">
      <alignment horizontal="left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2" borderId="1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4" fillId="0" borderId="9" xfId="0" applyFont="1" applyBorder="1" applyAlignment="1"/>
    <xf numFmtId="0" fontId="0" fillId="0" borderId="9" xfId="0" applyBorder="1" applyAlignment="1"/>
    <xf numFmtId="0" fontId="6" fillId="2" borderId="1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8" fillId="2" borderId="8" xfId="0" applyFont="1" applyFill="1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0" fillId="5" borderId="0" xfId="0" applyFill="1" applyBorder="1" applyAlignment="1"/>
    <xf numFmtId="0" fontId="0" fillId="5" borderId="7" xfId="0" applyFill="1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5" borderId="17" xfId="0" applyFill="1" applyBorder="1" applyAlignment="1"/>
    <xf numFmtId="0" fontId="0" fillId="5" borderId="11" xfId="0" applyFill="1" applyBorder="1" applyAlignment="1"/>
    <xf numFmtId="0" fontId="0" fillId="5" borderId="19" xfId="0" applyFill="1" applyBorder="1" applyAlignment="1"/>
    <xf numFmtId="0" fontId="0" fillId="0" borderId="6" xfId="0" applyBorder="1" applyAlignment="1"/>
    <xf numFmtId="0" fontId="0" fillId="5" borderId="9" xfId="0" applyFill="1" applyBorder="1" applyAlignment="1"/>
    <xf numFmtId="0" fontId="0" fillId="0" borderId="25" xfId="0" applyBorder="1" applyAlignment="1"/>
    <xf numFmtId="0" fontId="0" fillId="0" borderId="12" xfId="0" applyBorder="1" applyAlignment="1"/>
    <xf numFmtId="0" fontId="0" fillId="0" borderId="20" xfId="0" applyBorder="1" applyAlignment="1"/>
    <xf numFmtId="0" fontId="8" fillId="0" borderId="13" xfId="0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8" fillId="0" borderId="16" xfId="0" applyFont="1" applyBorder="1" applyAlignment="1"/>
    <xf numFmtId="0" fontId="0" fillId="0" borderId="0" xfId="0" applyAlignment="1"/>
    <xf numFmtId="0" fontId="0" fillId="0" borderId="16" xfId="0" applyBorder="1" applyAlignment="1"/>
    <xf numFmtId="0" fontId="2" fillId="0" borderId="16" xfId="0" applyFont="1" applyBorder="1" applyAlignment="1">
      <alignment vertical="center"/>
    </xf>
    <xf numFmtId="0" fontId="2" fillId="0" borderId="1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17</xdr:row>
      <xdr:rowOff>180975</xdr:rowOff>
    </xdr:from>
    <xdr:to>
      <xdr:col>8</xdr:col>
      <xdr:colOff>447675</xdr:colOff>
      <xdr:row>21</xdr:row>
      <xdr:rowOff>161925</xdr:rowOff>
    </xdr:to>
    <xdr:cxnSp macro="">
      <xdr:nvCxnSpPr>
        <xdr:cNvPr id="4" name="Straight Arrow Connector 3"/>
        <xdr:cNvCxnSpPr/>
      </xdr:nvCxnSpPr>
      <xdr:spPr>
        <a:xfrm flipH="1">
          <a:off x="10106026" y="10125075"/>
          <a:ext cx="438149" cy="781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L34" sqref="L34"/>
    </sheetView>
  </sheetViews>
  <sheetFormatPr defaultRowHeight="15" x14ac:dyDescent="0.25"/>
  <cols>
    <col min="1" max="1" width="4.140625" customWidth="1"/>
    <col min="2" max="2" width="54.7109375" customWidth="1"/>
    <col min="3" max="3" width="16.42578125" customWidth="1"/>
    <col min="4" max="7" width="15.7109375" customWidth="1"/>
    <col min="8" max="9" width="13.28515625" customWidth="1"/>
  </cols>
  <sheetData>
    <row r="1" spans="1:9" ht="22.5" x14ac:dyDescent="0.3">
      <c r="A1" s="30"/>
      <c r="B1" s="121" t="s">
        <v>33</v>
      </c>
      <c r="C1" s="121"/>
      <c r="D1" s="121"/>
      <c r="E1" s="121"/>
      <c r="F1" s="121"/>
      <c r="G1" s="121"/>
      <c r="H1" s="121"/>
      <c r="I1" s="121"/>
    </row>
    <row r="2" spans="1:9" ht="24" customHeight="1" x14ac:dyDescent="0.3">
      <c r="A2" s="31"/>
      <c r="B2" s="122" t="s">
        <v>5</v>
      </c>
      <c r="C2" s="122"/>
      <c r="D2" s="122"/>
      <c r="E2" s="122"/>
      <c r="F2" s="122"/>
      <c r="G2" s="122"/>
      <c r="H2" s="122"/>
      <c r="I2" s="122"/>
    </row>
    <row r="3" spans="1:9" ht="26.25" thickBot="1" x14ac:dyDescent="0.4">
      <c r="A3" s="123" t="s">
        <v>25</v>
      </c>
      <c r="B3" s="123"/>
      <c r="C3" s="32"/>
      <c r="D3" s="32"/>
      <c r="E3" s="32"/>
      <c r="F3" s="32"/>
      <c r="G3" s="32"/>
      <c r="H3" s="29"/>
      <c r="I3" s="28" t="s">
        <v>26</v>
      </c>
    </row>
    <row r="4" spans="1:9" ht="15.75" customHeight="1" thickBot="1" x14ac:dyDescent="0.3">
      <c r="A4" s="124" t="s">
        <v>27</v>
      </c>
      <c r="B4" s="125"/>
      <c r="C4" s="125"/>
      <c r="D4" s="125"/>
      <c r="E4" s="125"/>
      <c r="F4" s="125"/>
      <c r="G4" s="125"/>
      <c r="H4" s="125"/>
      <c r="I4" s="126"/>
    </row>
    <row r="5" spans="1:9" ht="15.75" customHeight="1" thickBot="1" x14ac:dyDescent="0.3">
      <c r="A5" s="110" t="s">
        <v>28</v>
      </c>
      <c r="B5" s="111"/>
      <c r="C5" s="111"/>
      <c r="D5" s="33"/>
      <c r="E5" s="34"/>
      <c r="F5" s="12"/>
      <c r="G5" s="4"/>
      <c r="H5" s="5"/>
      <c r="I5" s="4"/>
    </row>
    <row r="6" spans="1:9" ht="34.5" customHeight="1" thickBot="1" x14ac:dyDescent="0.3">
      <c r="A6" s="110" t="s">
        <v>29</v>
      </c>
      <c r="B6" s="111"/>
      <c r="C6" s="111"/>
      <c r="D6" s="33"/>
      <c r="E6" s="34"/>
      <c r="F6" s="22"/>
      <c r="G6" s="48" t="s">
        <v>43</v>
      </c>
      <c r="H6" s="49" t="s">
        <v>45</v>
      </c>
      <c r="I6" s="23"/>
    </row>
    <row r="7" spans="1:9" ht="15.75" customHeight="1" thickBot="1" x14ac:dyDescent="0.3">
      <c r="A7" s="110" t="s">
        <v>30</v>
      </c>
      <c r="B7" s="111"/>
      <c r="C7" s="35"/>
      <c r="D7" s="36" t="s">
        <v>31</v>
      </c>
      <c r="E7" s="36" t="s">
        <v>32</v>
      </c>
      <c r="F7" s="24" t="s">
        <v>31</v>
      </c>
      <c r="G7" s="25" t="s">
        <v>31</v>
      </c>
      <c r="H7" s="26" t="s">
        <v>31</v>
      </c>
      <c r="I7" s="25" t="s">
        <v>31</v>
      </c>
    </row>
    <row r="8" spans="1:9" ht="32.25" thickBot="1" x14ac:dyDescent="0.3">
      <c r="A8" s="112" t="s">
        <v>0</v>
      </c>
      <c r="B8" s="113"/>
      <c r="C8" s="47" t="s">
        <v>1</v>
      </c>
      <c r="D8" s="9" t="s">
        <v>7</v>
      </c>
      <c r="E8" s="46" t="s">
        <v>2</v>
      </c>
      <c r="F8" s="42" t="s">
        <v>3</v>
      </c>
      <c r="G8" s="27" t="s">
        <v>44</v>
      </c>
      <c r="H8" s="27" t="s">
        <v>46</v>
      </c>
      <c r="I8" s="47" t="s">
        <v>4</v>
      </c>
    </row>
    <row r="9" spans="1:9" ht="19.5" thickBot="1" x14ac:dyDescent="0.3">
      <c r="A9" s="114" t="s">
        <v>36</v>
      </c>
      <c r="B9" s="115"/>
      <c r="C9" s="115"/>
      <c r="D9" s="115"/>
      <c r="E9" s="115"/>
      <c r="F9" s="115"/>
      <c r="G9" s="115"/>
      <c r="H9" s="115"/>
      <c r="I9" s="116"/>
    </row>
    <row r="10" spans="1:9" ht="15.75" thickBot="1" x14ac:dyDescent="0.3">
      <c r="A10" s="43">
        <v>1</v>
      </c>
      <c r="B10" s="13" t="s">
        <v>19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.75" thickBot="1" x14ac:dyDescent="0.3">
      <c r="A11" s="43">
        <v>2</v>
      </c>
      <c r="B11" s="13" t="s">
        <v>18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.75" thickBot="1" x14ac:dyDescent="0.3">
      <c r="A12" s="41">
        <v>3</v>
      </c>
      <c r="B12" s="20" t="s">
        <v>37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</row>
    <row r="13" spans="1:9" ht="19.5" thickBot="1" x14ac:dyDescent="0.3">
      <c r="A13" s="114" t="s">
        <v>6</v>
      </c>
      <c r="B13" s="115"/>
      <c r="C13" s="115"/>
      <c r="D13" s="115"/>
      <c r="E13" s="115"/>
      <c r="F13" s="115"/>
      <c r="G13" s="115"/>
      <c r="H13" s="115"/>
      <c r="I13" s="116"/>
    </row>
    <row r="14" spans="1:9" ht="15.75" thickBot="1" x14ac:dyDescent="0.3">
      <c r="A14" s="10">
        <v>4</v>
      </c>
      <c r="B14" s="15" t="s">
        <v>11</v>
      </c>
      <c r="C14" s="7"/>
      <c r="D14" s="7"/>
      <c r="E14" s="7"/>
      <c r="F14" s="6"/>
      <c r="G14" s="7"/>
      <c r="H14" s="7"/>
      <c r="I14" s="7"/>
    </row>
    <row r="15" spans="1:9" ht="15.75" thickBot="1" x14ac:dyDescent="0.3">
      <c r="A15" s="43"/>
      <c r="B15" s="14" t="s">
        <v>20</v>
      </c>
      <c r="C15" s="7"/>
      <c r="D15" s="7"/>
      <c r="E15" s="7"/>
      <c r="F15" s="6">
        <v>0</v>
      </c>
      <c r="G15" s="6">
        <v>0</v>
      </c>
      <c r="H15" s="6">
        <v>0</v>
      </c>
      <c r="I15" s="6">
        <v>0</v>
      </c>
    </row>
    <row r="16" spans="1:9" ht="15.75" thickBot="1" x14ac:dyDescent="0.3">
      <c r="A16" s="43"/>
      <c r="B16" s="14" t="s">
        <v>21</v>
      </c>
      <c r="C16" s="6">
        <f>SUM(D16,E16,H16)</f>
        <v>1200000</v>
      </c>
      <c r="D16" s="6">
        <v>700000</v>
      </c>
      <c r="E16" s="6">
        <v>500000</v>
      </c>
      <c r="F16" s="6">
        <v>0</v>
      </c>
      <c r="G16" s="6">
        <v>0</v>
      </c>
      <c r="H16" s="6">
        <v>0</v>
      </c>
      <c r="I16" s="6">
        <v>0</v>
      </c>
    </row>
    <row r="17" spans="1:9" ht="15.75" thickBot="1" x14ac:dyDescent="0.3">
      <c r="A17" s="43"/>
      <c r="B17" s="14" t="s">
        <v>22</v>
      </c>
      <c r="C17" s="6">
        <f>SUM(D17,E17,H17)</f>
        <v>3000000</v>
      </c>
      <c r="D17" s="6">
        <v>2000000</v>
      </c>
      <c r="E17" s="6">
        <v>1000000</v>
      </c>
      <c r="F17" s="6">
        <v>0</v>
      </c>
      <c r="G17" s="6">
        <v>0</v>
      </c>
      <c r="H17" s="6">
        <v>0</v>
      </c>
      <c r="I17" s="6">
        <v>0</v>
      </c>
    </row>
    <row r="18" spans="1:9" ht="15.75" thickBot="1" x14ac:dyDescent="0.3">
      <c r="A18" s="117"/>
      <c r="B18" s="16" t="s">
        <v>23</v>
      </c>
      <c r="C18" s="6">
        <f>SUM(D18)</f>
        <v>50000</v>
      </c>
      <c r="D18" s="6">
        <v>50000</v>
      </c>
      <c r="E18" s="6"/>
      <c r="F18" s="6">
        <v>0</v>
      </c>
      <c r="G18" s="6">
        <v>0</v>
      </c>
      <c r="H18" s="6">
        <v>0</v>
      </c>
      <c r="I18" s="6">
        <v>0</v>
      </c>
    </row>
    <row r="19" spans="1:9" ht="15.75" thickBot="1" x14ac:dyDescent="0.3">
      <c r="A19" s="118"/>
      <c r="B19" s="14" t="s">
        <v>13</v>
      </c>
      <c r="C19" s="6"/>
      <c r="D19" s="6"/>
      <c r="E19" s="6"/>
      <c r="F19" s="6"/>
      <c r="G19" s="6"/>
      <c r="H19" s="6"/>
      <c r="I19" s="6"/>
    </row>
    <row r="20" spans="1:9" ht="25.5" thickBot="1" x14ac:dyDescent="0.3">
      <c r="A20" s="43"/>
      <c r="B20" s="14" t="s">
        <v>8</v>
      </c>
      <c r="C20" s="6">
        <f>SUM(D20)</f>
        <v>200000</v>
      </c>
      <c r="D20" s="6">
        <v>200000</v>
      </c>
      <c r="E20" s="7"/>
      <c r="F20" s="6">
        <v>0</v>
      </c>
      <c r="G20" s="6">
        <v>0</v>
      </c>
      <c r="H20" s="6">
        <v>0</v>
      </c>
      <c r="I20" s="6">
        <v>0</v>
      </c>
    </row>
    <row r="21" spans="1:9" ht="15.75" thickBot="1" x14ac:dyDescent="0.3">
      <c r="A21" s="43"/>
      <c r="B21" s="14" t="s">
        <v>14</v>
      </c>
      <c r="C21" s="6">
        <f>SUM(D21,E21,H21)</f>
        <v>30000</v>
      </c>
      <c r="D21" s="6">
        <v>25000</v>
      </c>
      <c r="E21" s="6">
        <v>5000</v>
      </c>
      <c r="F21" s="6">
        <v>0</v>
      </c>
      <c r="G21" s="6">
        <v>0</v>
      </c>
      <c r="H21" s="6">
        <v>0</v>
      </c>
      <c r="I21" s="6">
        <v>0</v>
      </c>
    </row>
    <row r="22" spans="1:9" ht="15.75" thickBot="1" x14ac:dyDescent="0.3">
      <c r="A22" s="43"/>
      <c r="B22" s="14" t="s">
        <v>15</v>
      </c>
      <c r="C22" s="6">
        <v>-15000</v>
      </c>
      <c r="D22" s="6">
        <v>-15000</v>
      </c>
      <c r="E22" s="6"/>
      <c r="F22" s="6">
        <v>0</v>
      </c>
      <c r="G22" s="6">
        <v>0</v>
      </c>
      <c r="H22" s="6">
        <v>0</v>
      </c>
      <c r="I22" s="6">
        <v>0</v>
      </c>
    </row>
    <row r="23" spans="1:9" ht="15.75" thickBot="1" x14ac:dyDescent="0.3">
      <c r="A23" s="44">
        <v>5</v>
      </c>
      <c r="B23" s="17" t="s">
        <v>24</v>
      </c>
      <c r="C23" s="8">
        <f>SUM(C16:C22)</f>
        <v>4465000</v>
      </c>
      <c r="D23" s="8">
        <f>SUM(D16:D22)</f>
        <v>2960000</v>
      </c>
      <c r="E23" s="8">
        <f>SUM(E15:E22)</f>
        <v>1505000</v>
      </c>
      <c r="F23" s="8">
        <f>SUM(F15:F22)</f>
        <v>0</v>
      </c>
      <c r="G23" s="8">
        <f>SUM(G15:G22)</f>
        <v>0</v>
      </c>
      <c r="H23" s="8">
        <f>SUM(H15:H22)</f>
        <v>0</v>
      </c>
      <c r="I23" s="8">
        <f>SUM(I15:I22)</f>
        <v>0</v>
      </c>
    </row>
    <row r="24" spans="1:9" ht="15.75" thickBot="1" x14ac:dyDescent="0.3">
      <c r="A24" s="43">
        <v>6</v>
      </c>
      <c r="B24" s="13" t="s">
        <v>12</v>
      </c>
      <c r="C24" s="7"/>
      <c r="D24" s="37"/>
      <c r="E24" s="7"/>
      <c r="F24" s="7"/>
      <c r="G24" s="7"/>
      <c r="H24" s="7"/>
      <c r="I24" s="7"/>
    </row>
    <row r="25" spans="1:9" ht="15.75" thickBot="1" x14ac:dyDescent="0.3">
      <c r="A25" s="43"/>
      <c r="B25" s="14" t="s">
        <v>9</v>
      </c>
      <c r="C25" s="6">
        <f>SUM(D25,E25,F25,G25,H25)</f>
        <v>28000000</v>
      </c>
      <c r="D25" s="6">
        <v>10500000</v>
      </c>
      <c r="E25" s="6">
        <v>6000000</v>
      </c>
      <c r="F25" s="6">
        <v>3500000</v>
      </c>
      <c r="G25" s="6">
        <v>8000000</v>
      </c>
      <c r="H25" s="6">
        <v>0</v>
      </c>
      <c r="I25" s="6">
        <v>0</v>
      </c>
    </row>
    <row r="26" spans="1:9" ht="15.75" thickBot="1" x14ac:dyDescent="0.3">
      <c r="A26" s="43"/>
      <c r="B26" s="14" t="s">
        <v>14</v>
      </c>
      <c r="C26" s="6">
        <f>SUM(D26,E26)</f>
        <v>3040000</v>
      </c>
      <c r="D26" s="6">
        <v>1430000</v>
      </c>
      <c r="E26" s="6">
        <v>1610000</v>
      </c>
      <c r="F26" s="7">
        <v>0</v>
      </c>
      <c r="G26" s="7">
        <v>0</v>
      </c>
      <c r="H26" s="6">
        <v>0</v>
      </c>
      <c r="I26" s="6">
        <v>0</v>
      </c>
    </row>
    <row r="27" spans="1:9" ht="15.75" thickBot="1" x14ac:dyDescent="0.3">
      <c r="A27" s="43"/>
      <c r="B27" s="14" t="s">
        <v>15</v>
      </c>
      <c r="C27" s="6">
        <f>SUM(D27,E27,F27,G27,H27)</f>
        <v>-2785000</v>
      </c>
      <c r="D27" s="6">
        <v>-785000</v>
      </c>
      <c r="E27" s="6">
        <v>-200000</v>
      </c>
      <c r="F27" s="6">
        <v>-1400000</v>
      </c>
      <c r="G27" s="6">
        <v>-400000</v>
      </c>
      <c r="H27" s="6">
        <v>0</v>
      </c>
      <c r="I27" s="6">
        <v>0</v>
      </c>
    </row>
    <row r="28" spans="1:9" ht="15.75" thickBot="1" x14ac:dyDescent="0.3">
      <c r="A28" s="44">
        <v>7</v>
      </c>
      <c r="B28" s="17" t="s">
        <v>10</v>
      </c>
      <c r="C28" s="8">
        <f>SUM(D28,E28,F28,G28,H28)</f>
        <v>28255000</v>
      </c>
      <c r="D28" s="8">
        <f t="shared" ref="D28:I28" si="0">SUM(D25:D27)</f>
        <v>11145000</v>
      </c>
      <c r="E28" s="8">
        <f t="shared" si="0"/>
        <v>7410000</v>
      </c>
      <c r="F28" s="8">
        <f t="shared" si="0"/>
        <v>2100000</v>
      </c>
      <c r="G28" s="8">
        <f t="shared" si="0"/>
        <v>7600000</v>
      </c>
      <c r="H28" s="8">
        <f t="shared" si="0"/>
        <v>0</v>
      </c>
      <c r="I28" s="8">
        <f t="shared" si="0"/>
        <v>0</v>
      </c>
    </row>
    <row r="29" spans="1:9" ht="15.75" thickBot="1" x14ac:dyDescent="0.3">
      <c r="A29" s="43">
        <v>8</v>
      </c>
      <c r="B29" s="14" t="s">
        <v>38</v>
      </c>
      <c r="C29" s="6">
        <f>SUM(D29,E29,H29)</f>
        <v>4465000</v>
      </c>
      <c r="D29" s="6">
        <v>2960000</v>
      </c>
      <c r="E29" s="6">
        <v>1505000</v>
      </c>
      <c r="F29" s="6">
        <v>0</v>
      </c>
      <c r="G29" s="6">
        <v>0</v>
      </c>
      <c r="H29" s="6">
        <v>0</v>
      </c>
      <c r="I29" s="6">
        <v>0</v>
      </c>
    </row>
    <row r="30" spans="1:9" ht="15.75" thickBot="1" x14ac:dyDescent="0.3">
      <c r="A30" s="43">
        <v>9</v>
      </c>
      <c r="B30" s="13" t="s">
        <v>39</v>
      </c>
      <c r="C30" s="6">
        <v>28255000</v>
      </c>
      <c r="D30" s="6">
        <v>28255000</v>
      </c>
      <c r="E30" s="6">
        <v>28255000</v>
      </c>
      <c r="F30" s="6">
        <v>28255000</v>
      </c>
      <c r="G30" s="6">
        <v>28255000</v>
      </c>
      <c r="H30" s="6">
        <v>0</v>
      </c>
      <c r="I30" s="6">
        <v>0</v>
      </c>
    </row>
    <row r="31" spans="1:9" ht="15.75" thickBot="1" x14ac:dyDescent="0.3">
      <c r="A31" s="119">
        <v>10</v>
      </c>
      <c r="B31" s="18" t="s">
        <v>34</v>
      </c>
      <c r="C31" s="109">
        <f>SUM(C29/C30)</f>
        <v>0.15802512829587684</v>
      </c>
      <c r="D31" s="109">
        <f>SUM(D29/D30)</f>
        <v>0.10476021943018934</v>
      </c>
      <c r="E31" s="109">
        <f>SUM(E29/E30)</f>
        <v>5.3264908865687487E-2</v>
      </c>
      <c r="F31" s="109">
        <f>SUM(F29/F30)</f>
        <v>0</v>
      </c>
      <c r="G31" s="109">
        <f>SUM(G29/G30)</f>
        <v>0</v>
      </c>
      <c r="H31" s="109">
        <v>0</v>
      </c>
      <c r="I31" s="109">
        <v>0</v>
      </c>
    </row>
    <row r="32" spans="1:9" ht="15.75" thickBot="1" x14ac:dyDescent="0.3">
      <c r="A32" s="120"/>
      <c r="B32" s="19" t="s">
        <v>40</v>
      </c>
      <c r="C32" s="109"/>
      <c r="D32" s="109"/>
      <c r="E32" s="109"/>
      <c r="F32" s="109"/>
      <c r="G32" s="109"/>
      <c r="H32" s="109"/>
      <c r="I32" s="109"/>
    </row>
    <row r="33" spans="1:9" ht="15.75" thickBot="1" x14ac:dyDescent="0.3">
      <c r="A33" s="10">
        <v>11</v>
      </c>
      <c r="B33" s="3" t="s">
        <v>42</v>
      </c>
      <c r="C33" s="45">
        <f>SUM(D33,E33,H33)</f>
        <v>0.15802512829587684</v>
      </c>
      <c r="D33" s="45">
        <f t="shared" ref="D33:I33" si="1">D31</f>
        <v>0.10476021943018934</v>
      </c>
      <c r="E33" s="45">
        <f t="shared" si="1"/>
        <v>5.3264908865687487E-2</v>
      </c>
      <c r="F33" s="45">
        <f t="shared" si="1"/>
        <v>0</v>
      </c>
      <c r="G33" s="45">
        <f t="shared" si="1"/>
        <v>0</v>
      </c>
      <c r="H33" s="45">
        <f>SUM(H12+H31)</f>
        <v>0</v>
      </c>
      <c r="I33" s="45">
        <f t="shared" si="1"/>
        <v>0</v>
      </c>
    </row>
    <row r="34" spans="1:9" ht="15.75" thickBot="1" x14ac:dyDescent="0.3">
      <c r="A34" s="43">
        <v>12</v>
      </c>
      <c r="B34" s="38" t="s">
        <v>35</v>
      </c>
      <c r="C34" s="39">
        <v>1</v>
      </c>
      <c r="D34" s="39">
        <v>1</v>
      </c>
      <c r="E34" s="39">
        <v>1</v>
      </c>
      <c r="F34" s="39">
        <v>1</v>
      </c>
      <c r="G34" s="39">
        <v>1</v>
      </c>
      <c r="H34" s="40">
        <v>2</v>
      </c>
      <c r="I34" s="39">
        <v>1</v>
      </c>
    </row>
    <row r="35" spans="1:9" ht="35.25" customHeight="1" thickBot="1" x14ac:dyDescent="0.3">
      <c r="A35" s="11">
        <v>13</v>
      </c>
      <c r="B35" s="2" t="s">
        <v>41</v>
      </c>
      <c r="C35" s="45">
        <f>SUM(D35,E35,H35)</f>
        <v>0.15802512829587684</v>
      </c>
      <c r="D35" s="45">
        <f t="shared" ref="D35:I35" si="2">D33</f>
        <v>0.10476021943018934</v>
      </c>
      <c r="E35" s="45">
        <f t="shared" si="2"/>
        <v>5.3264908865687487E-2</v>
      </c>
      <c r="F35" s="45">
        <f t="shared" si="2"/>
        <v>0</v>
      </c>
      <c r="G35" s="45">
        <f t="shared" si="2"/>
        <v>0</v>
      </c>
      <c r="H35" s="45">
        <f>SUM(H33/H34)</f>
        <v>0</v>
      </c>
      <c r="I35" s="45">
        <f t="shared" si="2"/>
        <v>0</v>
      </c>
    </row>
    <row r="36" spans="1:9" ht="21" customHeight="1" x14ac:dyDescent="0.25">
      <c r="B36" s="21" t="s">
        <v>47</v>
      </c>
      <c r="C36" s="1"/>
      <c r="D36" s="1"/>
      <c r="E36" s="1"/>
      <c r="F36" s="1"/>
      <c r="G36" s="1"/>
    </row>
    <row r="37" spans="1:9" x14ac:dyDescent="0.25">
      <c r="B37" s="21" t="s">
        <v>48</v>
      </c>
    </row>
  </sheetData>
  <mergeCells count="19">
    <mergeCell ref="A6:C6"/>
    <mergeCell ref="B1:I1"/>
    <mergeCell ref="B2:I2"/>
    <mergeCell ref="A3:B3"/>
    <mergeCell ref="A4:I4"/>
    <mergeCell ref="A5:C5"/>
    <mergeCell ref="G31:G32"/>
    <mergeCell ref="H31:H32"/>
    <mergeCell ref="I31:I32"/>
    <mergeCell ref="A7:B7"/>
    <mergeCell ref="A8:B8"/>
    <mergeCell ref="A9:I9"/>
    <mergeCell ref="A13:I13"/>
    <mergeCell ref="A18:A19"/>
    <mergeCell ref="A31:A32"/>
    <mergeCell ref="C31:C32"/>
    <mergeCell ref="D31:D32"/>
    <mergeCell ref="E31:E32"/>
    <mergeCell ref="F31:F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workbookViewId="0">
      <selection activeCell="E30" sqref="E30"/>
    </sheetView>
  </sheetViews>
  <sheetFormatPr defaultRowHeight="15" x14ac:dyDescent="0.25"/>
  <cols>
    <col min="2" max="2" width="4.140625" customWidth="1"/>
    <col min="3" max="3" width="54.7109375" customWidth="1"/>
    <col min="4" max="4" width="16.42578125" customWidth="1"/>
    <col min="5" max="5" width="13.85546875" customWidth="1"/>
    <col min="6" max="6" width="14.28515625" customWidth="1"/>
    <col min="7" max="8" width="14.140625" customWidth="1"/>
    <col min="9" max="9" width="14" customWidth="1"/>
    <col min="10" max="10" width="15.5703125" customWidth="1"/>
  </cols>
  <sheetData>
    <row r="1" spans="2:10" ht="22.5" x14ac:dyDescent="0.3">
      <c r="B1" s="30"/>
      <c r="C1" s="121" t="s">
        <v>33</v>
      </c>
      <c r="D1" s="121"/>
      <c r="E1" s="121"/>
      <c r="F1" s="121"/>
      <c r="G1" s="121"/>
      <c r="H1" s="121"/>
      <c r="I1" s="121"/>
      <c r="J1" s="121"/>
    </row>
    <row r="2" spans="2:10" ht="24" customHeight="1" x14ac:dyDescent="0.3">
      <c r="B2" s="31"/>
      <c r="C2" s="122" t="s">
        <v>5</v>
      </c>
      <c r="D2" s="122"/>
      <c r="E2" s="122"/>
      <c r="F2" s="122"/>
      <c r="G2" s="122"/>
      <c r="H2" s="122"/>
      <c r="I2" s="122"/>
      <c r="J2" s="122"/>
    </row>
    <row r="3" spans="2:10" ht="26.25" thickBot="1" x14ac:dyDescent="0.4">
      <c r="B3" s="123" t="s">
        <v>87</v>
      </c>
      <c r="C3" s="123"/>
      <c r="D3" s="129"/>
      <c r="E3" s="130"/>
      <c r="F3" s="130"/>
      <c r="G3" s="130"/>
      <c r="H3" s="130"/>
      <c r="I3" s="29"/>
      <c r="J3" s="28" t="s">
        <v>88</v>
      </c>
    </row>
    <row r="4" spans="2:10" ht="15.75" customHeight="1" thickBot="1" x14ac:dyDescent="0.3">
      <c r="B4" s="131" t="s">
        <v>27</v>
      </c>
      <c r="C4" s="132"/>
      <c r="D4" s="132"/>
      <c r="E4" s="132"/>
      <c r="F4" s="132"/>
      <c r="G4" s="132"/>
      <c r="H4" s="132"/>
      <c r="I4" s="132"/>
      <c r="J4" s="133"/>
    </row>
    <row r="5" spans="2:10" ht="15.75" customHeight="1" thickBot="1" x14ac:dyDescent="0.3">
      <c r="B5" s="127" t="s">
        <v>28</v>
      </c>
      <c r="C5" s="128"/>
      <c r="D5" s="128"/>
      <c r="E5" s="33"/>
      <c r="F5" s="34"/>
      <c r="G5" s="12"/>
      <c r="H5" s="4"/>
      <c r="I5" s="5"/>
      <c r="J5" s="4"/>
    </row>
    <row r="6" spans="2:10" ht="31.5" customHeight="1" thickBot="1" x14ac:dyDescent="0.3">
      <c r="B6" s="127" t="s">
        <v>29</v>
      </c>
      <c r="C6" s="128"/>
      <c r="D6" s="128"/>
      <c r="E6" s="33"/>
      <c r="F6" s="34"/>
      <c r="G6" s="22"/>
      <c r="H6" s="84" t="s">
        <v>76</v>
      </c>
      <c r="I6" s="49" t="s">
        <v>45</v>
      </c>
      <c r="J6" s="49" t="s">
        <v>45</v>
      </c>
    </row>
    <row r="7" spans="2:10" ht="15.75" customHeight="1" thickBot="1" x14ac:dyDescent="0.3">
      <c r="B7" s="127" t="s">
        <v>30</v>
      </c>
      <c r="C7" s="128"/>
      <c r="D7" s="35"/>
      <c r="E7" s="36" t="s">
        <v>31</v>
      </c>
      <c r="F7" s="36" t="s">
        <v>32</v>
      </c>
      <c r="G7" s="108" t="s">
        <v>31</v>
      </c>
      <c r="H7" s="108" t="s">
        <v>31</v>
      </c>
      <c r="I7" s="108" t="s">
        <v>31</v>
      </c>
      <c r="J7" s="108" t="s">
        <v>31</v>
      </c>
    </row>
    <row r="8" spans="2:10" ht="32.25" thickBot="1" x14ac:dyDescent="0.3">
      <c r="B8" s="112" t="s">
        <v>0</v>
      </c>
      <c r="C8" s="113"/>
      <c r="D8" s="105" t="s">
        <v>1</v>
      </c>
      <c r="E8" s="9" t="s">
        <v>7</v>
      </c>
      <c r="F8" s="104" t="s">
        <v>2</v>
      </c>
      <c r="G8" s="42" t="s">
        <v>3</v>
      </c>
      <c r="H8" s="85" t="s">
        <v>77</v>
      </c>
      <c r="I8" s="86" t="s">
        <v>81</v>
      </c>
      <c r="J8" s="87" t="s">
        <v>4</v>
      </c>
    </row>
    <row r="9" spans="2:10" ht="19.5" thickBot="1" x14ac:dyDescent="0.3">
      <c r="B9" s="114" t="s">
        <v>36</v>
      </c>
      <c r="C9" s="115"/>
      <c r="D9" s="115"/>
      <c r="E9" s="115"/>
      <c r="F9" s="115"/>
      <c r="G9" s="115"/>
      <c r="H9" s="115"/>
      <c r="I9" s="115"/>
      <c r="J9" s="116"/>
    </row>
    <row r="10" spans="2:10" ht="15.75" thickBot="1" x14ac:dyDescent="0.3">
      <c r="B10" s="106">
        <v>1</v>
      </c>
      <c r="C10" s="13" t="s">
        <v>16</v>
      </c>
      <c r="D10" s="6">
        <f>SUM(E10,F10,G10,H10,I10,J10)</f>
        <v>719400</v>
      </c>
      <c r="E10" s="6">
        <v>0</v>
      </c>
      <c r="F10" s="6">
        <v>0</v>
      </c>
      <c r="G10" s="6">
        <v>0</v>
      </c>
      <c r="H10" s="6">
        <v>0</v>
      </c>
      <c r="I10" s="6">
        <v>219400</v>
      </c>
      <c r="J10" s="6">
        <v>500000</v>
      </c>
    </row>
    <row r="11" spans="2:10" ht="15.75" thickBot="1" x14ac:dyDescent="0.3">
      <c r="B11" s="106">
        <v>2</v>
      </c>
      <c r="C11" s="13" t="s">
        <v>17</v>
      </c>
      <c r="D11" s="6">
        <f>SUM(E11,F11,G11,H11,I11,J11)</f>
        <v>3743000</v>
      </c>
      <c r="E11" s="6">
        <v>0</v>
      </c>
      <c r="F11" s="6">
        <v>0</v>
      </c>
      <c r="G11" s="6">
        <v>0</v>
      </c>
      <c r="H11" s="6">
        <v>0</v>
      </c>
      <c r="I11" s="6">
        <v>1743000</v>
      </c>
      <c r="J11" s="6">
        <v>2000000</v>
      </c>
    </row>
    <row r="12" spans="2:10" ht="15.75" thickBot="1" x14ac:dyDescent="0.3">
      <c r="B12" s="106">
        <v>3</v>
      </c>
      <c r="C12" s="13" t="s">
        <v>19</v>
      </c>
      <c r="D12" s="6">
        <f>SUM(E12,F12,G12,H12,I12,J12)</f>
        <v>719400</v>
      </c>
      <c r="E12" s="6">
        <v>0</v>
      </c>
      <c r="F12" s="6">
        <v>0</v>
      </c>
      <c r="G12" s="6">
        <v>0</v>
      </c>
      <c r="H12" s="6">
        <v>0</v>
      </c>
      <c r="I12" s="6">
        <v>219400</v>
      </c>
      <c r="J12" s="6">
        <v>500000</v>
      </c>
    </row>
    <row r="13" spans="2:10" ht="15.75" thickBot="1" x14ac:dyDescent="0.3">
      <c r="B13" s="106">
        <v>4</v>
      </c>
      <c r="C13" s="13" t="s">
        <v>18</v>
      </c>
      <c r="D13" s="6">
        <v>3743000</v>
      </c>
      <c r="E13" s="6">
        <v>0</v>
      </c>
      <c r="F13" s="6">
        <v>0</v>
      </c>
      <c r="G13" s="6">
        <v>0</v>
      </c>
      <c r="H13" s="6">
        <v>0</v>
      </c>
      <c r="I13" s="6">
        <v>3743000</v>
      </c>
      <c r="J13" s="6">
        <v>3743000</v>
      </c>
    </row>
    <row r="14" spans="2:10" ht="15.75" thickBot="1" x14ac:dyDescent="0.3">
      <c r="B14" s="41">
        <v>5</v>
      </c>
      <c r="C14" s="20" t="s">
        <v>49</v>
      </c>
      <c r="D14" s="103">
        <f>SUM(D12/D13)</f>
        <v>0.1921987710392733</v>
      </c>
      <c r="E14" s="103">
        <v>0</v>
      </c>
      <c r="F14" s="103">
        <v>0</v>
      </c>
      <c r="G14" s="103">
        <v>0</v>
      </c>
      <c r="H14" s="103">
        <v>0</v>
      </c>
      <c r="I14" s="103">
        <f>SUM(I12/I13)</f>
        <v>5.8616083355597114E-2</v>
      </c>
      <c r="J14" s="103">
        <f>SUM(J12/J13)</f>
        <v>0.1335826876836762</v>
      </c>
    </row>
    <row r="15" spans="2:10" ht="19.5" thickBot="1" x14ac:dyDescent="0.3">
      <c r="B15" s="114" t="s">
        <v>6</v>
      </c>
      <c r="C15" s="115"/>
      <c r="D15" s="115"/>
      <c r="E15" s="115"/>
      <c r="F15" s="115"/>
      <c r="G15" s="115"/>
      <c r="H15" s="115"/>
      <c r="I15" s="115"/>
      <c r="J15" s="116"/>
    </row>
    <row r="16" spans="2:10" ht="15.75" thickBot="1" x14ac:dyDescent="0.3">
      <c r="B16" s="10">
        <v>6</v>
      </c>
      <c r="C16" s="15" t="s">
        <v>11</v>
      </c>
      <c r="D16" s="6">
        <f>SUM(E16,F16,I16,J16)</f>
        <v>10075000</v>
      </c>
      <c r="E16" s="6">
        <v>2960000</v>
      </c>
      <c r="F16" s="6">
        <v>1505000</v>
      </c>
      <c r="G16" s="6">
        <v>0</v>
      </c>
      <c r="H16" s="6">
        <v>0</v>
      </c>
      <c r="I16" s="6">
        <v>2610000</v>
      </c>
      <c r="J16" s="6">
        <v>3000000</v>
      </c>
    </row>
    <row r="17" spans="2:10" ht="15.75" thickBot="1" x14ac:dyDescent="0.3">
      <c r="B17" s="106">
        <v>7</v>
      </c>
      <c r="C17" s="13" t="s">
        <v>12</v>
      </c>
      <c r="D17" s="6">
        <f>SUM(E17,F17,G17,H17,I17,J17)</f>
        <v>37555000</v>
      </c>
      <c r="E17" s="6">
        <v>11145000</v>
      </c>
      <c r="F17" s="6">
        <v>7410000</v>
      </c>
      <c r="G17" s="6">
        <v>2100000</v>
      </c>
      <c r="H17" s="6">
        <v>7600000</v>
      </c>
      <c r="I17" s="6">
        <v>4800000</v>
      </c>
      <c r="J17" s="6">
        <v>4500000</v>
      </c>
    </row>
    <row r="18" spans="2:10" ht="15.75" thickBot="1" x14ac:dyDescent="0.3">
      <c r="B18" s="106">
        <v>8</v>
      </c>
      <c r="C18" s="14" t="s">
        <v>51</v>
      </c>
      <c r="D18" s="6">
        <f>SUM(E18,F18,I18,J18)</f>
        <v>10075000</v>
      </c>
      <c r="E18" s="6">
        <v>2960000</v>
      </c>
      <c r="F18" s="6">
        <v>1505000</v>
      </c>
      <c r="G18" s="6">
        <v>0</v>
      </c>
      <c r="H18" s="6">
        <v>0</v>
      </c>
      <c r="I18" s="6">
        <v>2610000</v>
      </c>
      <c r="J18" s="6">
        <v>3000000</v>
      </c>
    </row>
    <row r="19" spans="2:10" ht="15.75" thickBot="1" x14ac:dyDescent="0.3">
      <c r="B19" s="106">
        <v>9</v>
      </c>
      <c r="C19" s="13" t="s">
        <v>39</v>
      </c>
      <c r="D19" s="6">
        <v>37555000</v>
      </c>
      <c r="E19" s="6">
        <v>37555000</v>
      </c>
      <c r="F19" s="6">
        <v>37555000</v>
      </c>
      <c r="G19" s="6">
        <v>37555000</v>
      </c>
      <c r="H19" s="6">
        <v>37555000</v>
      </c>
      <c r="I19" s="6">
        <v>37555000</v>
      </c>
      <c r="J19" s="6">
        <v>37555000</v>
      </c>
    </row>
    <row r="20" spans="2:10" ht="15.75" thickBot="1" x14ac:dyDescent="0.3">
      <c r="B20" s="119">
        <v>10</v>
      </c>
      <c r="C20" s="18" t="s">
        <v>34</v>
      </c>
      <c r="D20" s="109">
        <f t="shared" ref="D20:I20" si="0">SUM(D18/D19)</f>
        <v>0.26827319930768206</v>
      </c>
      <c r="E20" s="109">
        <f t="shared" si="0"/>
        <v>7.8817733990147784E-2</v>
      </c>
      <c r="F20" s="109">
        <f t="shared" si="0"/>
        <v>4.0074557315936628E-2</v>
      </c>
      <c r="G20" s="109">
        <f t="shared" si="0"/>
        <v>0</v>
      </c>
      <c r="H20" s="109">
        <f t="shared" si="0"/>
        <v>0</v>
      </c>
      <c r="I20" s="109">
        <f t="shared" si="0"/>
        <v>6.9498069498069498E-2</v>
      </c>
      <c r="J20" s="109">
        <f>SUM(J18/J19)</f>
        <v>7.9882838503528161E-2</v>
      </c>
    </row>
    <row r="21" spans="2:10" ht="15.75" thickBot="1" x14ac:dyDescent="0.3">
      <c r="B21" s="120"/>
      <c r="C21" s="19" t="s">
        <v>40</v>
      </c>
      <c r="D21" s="109"/>
      <c r="E21" s="109"/>
      <c r="F21" s="109"/>
      <c r="G21" s="109"/>
      <c r="H21" s="109"/>
      <c r="I21" s="109"/>
      <c r="J21" s="109"/>
    </row>
    <row r="22" spans="2:10" ht="15.75" thickBot="1" x14ac:dyDescent="0.3">
      <c r="B22" s="10">
        <v>11</v>
      </c>
      <c r="C22" s="3" t="s">
        <v>50</v>
      </c>
      <c r="D22" s="134"/>
      <c r="E22" s="103">
        <f>E20</f>
        <v>7.8817733990147784E-2</v>
      </c>
      <c r="F22" s="103">
        <f>F20</f>
        <v>4.0074557315936628E-2</v>
      </c>
      <c r="G22" s="103">
        <f>G20</f>
        <v>0</v>
      </c>
      <c r="H22" s="103">
        <f>H20</f>
        <v>0</v>
      </c>
      <c r="I22" s="103">
        <f>SUM(I14+I20)</f>
        <v>0.12811415285366662</v>
      </c>
      <c r="J22" s="103">
        <f>SUM(J14+J20)</f>
        <v>0.21346552618720438</v>
      </c>
    </row>
    <row r="23" spans="2:10" ht="15.75" thickBot="1" x14ac:dyDescent="0.3">
      <c r="B23" s="106">
        <v>12</v>
      </c>
      <c r="C23" s="38" t="s">
        <v>52</v>
      </c>
      <c r="D23" s="135"/>
      <c r="E23" s="39">
        <v>1</v>
      </c>
      <c r="F23" s="39">
        <v>1</v>
      </c>
      <c r="G23" s="39">
        <v>1</v>
      </c>
      <c r="H23" s="39">
        <v>1</v>
      </c>
      <c r="I23" s="40">
        <v>2</v>
      </c>
      <c r="J23" s="40">
        <v>2</v>
      </c>
    </row>
    <row r="24" spans="2:10" ht="35.25" customHeight="1" thickBot="1" x14ac:dyDescent="0.3">
      <c r="B24" s="11">
        <v>13</v>
      </c>
      <c r="C24" s="2" t="s">
        <v>41</v>
      </c>
      <c r="D24" s="103">
        <f>SUM(E24,F24,I24,J24)</f>
        <v>0.28968213082651995</v>
      </c>
      <c r="E24" s="103">
        <f>E22</f>
        <v>7.8817733990147784E-2</v>
      </c>
      <c r="F24" s="103">
        <f>F22</f>
        <v>4.0074557315936628E-2</v>
      </c>
      <c r="G24" s="103">
        <f>G22</f>
        <v>0</v>
      </c>
      <c r="H24" s="103">
        <f>H22</f>
        <v>0</v>
      </c>
      <c r="I24" s="103">
        <f>SUM(I22/I23)</f>
        <v>6.4057076426833309E-2</v>
      </c>
      <c r="J24" s="103">
        <f>SUM(J22/J23)</f>
        <v>0.10673276309360219</v>
      </c>
    </row>
    <row r="25" spans="2:10" ht="21" customHeight="1" x14ac:dyDescent="0.25">
      <c r="B25" s="107" t="s">
        <v>53</v>
      </c>
      <c r="C25" s="1"/>
      <c r="D25" s="1"/>
      <c r="E25" s="1"/>
      <c r="F25" s="1"/>
      <c r="H25" s="1"/>
    </row>
    <row r="26" spans="2:10" x14ac:dyDescent="0.25">
      <c r="B26" s="107" t="s">
        <v>48</v>
      </c>
    </row>
    <row r="28" spans="2:10" x14ac:dyDescent="0.25">
      <c r="B28" s="50" t="s">
        <v>83</v>
      </c>
    </row>
  </sheetData>
  <mergeCells count="20">
    <mergeCell ref="H20:H21"/>
    <mergeCell ref="I20:I21"/>
    <mergeCell ref="J20:J21"/>
    <mergeCell ref="D22:D23"/>
    <mergeCell ref="B6:D6"/>
    <mergeCell ref="B7:C7"/>
    <mergeCell ref="B8:C8"/>
    <mergeCell ref="B9:J9"/>
    <mergeCell ref="B15:J15"/>
    <mergeCell ref="B20:B21"/>
    <mergeCell ref="D20:D21"/>
    <mergeCell ref="E20:E21"/>
    <mergeCell ref="F20:F21"/>
    <mergeCell ref="G20:G21"/>
    <mergeCell ref="B5:D5"/>
    <mergeCell ref="C1:J1"/>
    <mergeCell ref="C2:J2"/>
    <mergeCell ref="B3:C3"/>
    <mergeCell ref="D3:H3"/>
    <mergeCell ref="B4:J4"/>
  </mergeCells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26" sqref="J26"/>
    </sheetView>
  </sheetViews>
  <sheetFormatPr defaultRowHeight="15" x14ac:dyDescent="0.25"/>
  <cols>
    <col min="1" max="1" width="4.140625" customWidth="1"/>
    <col min="2" max="2" width="54.7109375" customWidth="1"/>
    <col min="3" max="3" width="16.42578125" customWidth="1"/>
    <col min="4" max="7" width="15.7109375" customWidth="1"/>
    <col min="8" max="9" width="13.28515625" customWidth="1"/>
  </cols>
  <sheetData>
    <row r="1" spans="1:10" ht="15.75" thickBot="1" x14ac:dyDescent="0.3">
      <c r="C1" s="51"/>
    </row>
    <row r="2" spans="1:10" ht="15" customHeight="1" x14ac:dyDescent="0.25">
      <c r="A2" s="148" t="s">
        <v>84</v>
      </c>
      <c r="B2" s="149"/>
      <c r="C2" s="149"/>
      <c r="D2" s="149"/>
      <c r="E2" s="149"/>
      <c r="F2" s="149"/>
      <c r="G2" s="149"/>
      <c r="H2" s="149"/>
      <c r="I2" s="150"/>
    </row>
    <row r="3" spans="1:10" ht="15.75" x14ac:dyDescent="0.25">
      <c r="A3" s="151" t="s">
        <v>85</v>
      </c>
      <c r="B3" s="138"/>
      <c r="C3" s="138"/>
      <c r="D3" s="138"/>
      <c r="E3" s="138"/>
      <c r="F3" s="138"/>
      <c r="G3" s="138"/>
      <c r="H3" s="152"/>
      <c r="I3" s="139"/>
    </row>
    <row r="4" spans="1:10" x14ac:dyDescent="0.25">
      <c r="A4" s="153"/>
      <c r="B4" s="138"/>
      <c r="C4" s="138"/>
      <c r="D4" s="138"/>
      <c r="E4" s="138"/>
      <c r="F4" s="138"/>
      <c r="G4" s="138"/>
      <c r="H4" s="138"/>
      <c r="I4" s="139"/>
    </row>
    <row r="5" spans="1:10" x14ac:dyDescent="0.25">
      <c r="A5" s="154" t="s">
        <v>78</v>
      </c>
      <c r="B5" s="138"/>
      <c r="C5" s="138"/>
      <c r="D5" s="138"/>
      <c r="E5" s="138"/>
      <c r="F5" s="138"/>
      <c r="G5" s="138"/>
      <c r="H5" s="138"/>
      <c r="I5" s="139"/>
    </row>
    <row r="6" spans="1:10" x14ac:dyDescent="0.25">
      <c r="A6" s="155" t="s">
        <v>86</v>
      </c>
      <c r="B6" s="138"/>
      <c r="C6" s="138"/>
      <c r="D6" s="138"/>
      <c r="E6" s="138"/>
      <c r="F6" s="138"/>
      <c r="G6" s="138"/>
      <c r="H6" s="138"/>
      <c r="I6" s="139"/>
    </row>
    <row r="7" spans="1:10" x14ac:dyDescent="0.25">
      <c r="A7" s="145"/>
      <c r="B7" s="146"/>
      <c r="C7" s="146"/>
      <c r="D7" s="146"/>
      <c r="E7" s="146"/>
      <c r="F7" s="146"/>
      <c r="G7" s="146"/>
      <c r="H7" s="146"/>
      <c r="I7" s="147"/>
    </row>
    <row r="8" spans="1:10" x14ac:dyDescent="0.25">
      <c r="A8" s="72" t="s">
        <v>54</v>
      </c>
      <c r="B8" s="67"/>
      <c r="C8" s="58"/>
      <c r="D8" s="58"/>
      <c r="E8" s="58"/>
      <c r="F8" s="58"/>
      <c r="G8" s="58"/>
      <c r="H8" s="58"/>
      <c r="I8" s="73"/>
    </row>
    <row r="9" spans="1:10" x14ac:dyDescent="0.25">
      <c r="A9" s="74" t="s">
        <v>55</v>
      </c>
      <c r="B9" s="68"/>
      <c r="C9" s="58"/>
      <c r="D9" s="58"/>
      <c r="E9" s="58"/>
      <c r="F9" s="58"/>
      <c r="G9" s="59" t="s">
        <v>65</v>
      </c>
      <c r="H9" s="59"/>
      <c r="I9" s="75"/>
    </row>
    <row r="10" spans="1:10" ht="24.75" x14ac:dyDescent="0.25">
      <c r="A10" s="76" t="s">
        <v>56</v>
      </c>
      <c r="B10" s="54"/>
      <c r="C10" s="60"/>
      <c r="D10" s="91" t="s">
        <v>58</v>
      </c>
      <c r="E10" s="61"/>
      <c r="F10" s="92" t="s">
        <v>59</v>
      </c>
      <c r="G10" s="61"/>
      <c r="H10" s="93" t="s">
        <v>60</v>
      </c>
      <c r="I10" s="77"/>
    </row>
    <row r="11" spans="1:10" ht="15.75" thickBot="1" x14ac:dyDescent="0.3">
      <c r="A11" s="79" t="s">
        <v>80</v>
      </c>
      <c r="B11" s="53"/>
      <c r="C11" s="60"/>
      <c r="D11" s="61"/>
      <c r="E11" s="61"/>
      <c r="F11" s="61"/>
      <c r="G11" s="62" t="s">
        <v>61</v>
      </c>
      <c r="H11" s="62"/>
      <c r="I11" s="77"/>
      <c r="J11" s="52"/>
    </row>
    <row r="12" spans="1:10" ht="15.75" thickBot="1" x14ac:dyDescent="0.3">
      <c r="A12" s="96" t="s">
        <v>57</v>
      </c>
      <c r="B12" s="97"/>
      <c r="C12" s="63" t="s">
        <v>62</v>
      </c>
      <c r="D12" s="57">
        <v>37555000</v>
      </c>
      <c r="E12" s="65" t="s">
        <v>63</v>
      </c>
      <c r="F12" s="57">
        <v>4465000</v>
      </c>
      <c r="G12" s="61" t="s">
        <v>70</v>
      </c>
      <c r="H12" s="66">
        <f>F12/D12</f>
        <v>0.1188922913060844</v>
      </c>
      <c r="I12" s="81"/>
    </row>
    <row r="13" spans="1:10" ht="15.75" thickBot="1" x14ac:dyDescent="0.3">
      <c r="A13" s="99"/>
      <c r="B13" s="83"/>
      <c r="C13" s="83"/>
      <c r="D13" s="83"/>
      <c r="E13" s="83"/>
      <c r="F13" s="83"/>
      <c r="G13" s="83"/>
      <c r="H13" s="83"/>
      <c r="I13" s="100"/>
    </row>
    <row r="14" spans="1:10" x14ac:dyDescent="0.25">
      <c r="A14" s="98" t="s">
        <v>64</v>
      </c>
      <c r="B14" s="55"/>
      <c r="C14" s="136"/>
      <c r="D14" s="136"/>
      <c r="E14" s="136"/>
      <c r="F14" s="136"/>
      <c r="G14" s="136"/>
      <c r="H14" s="136"/>
      <c r="I14" s="137"/>
    </row>
    <row r="15" spans="1:10" ht="3" customHeight="1" x14ac:dyDescent="0.25">
      <c r="A15" s="95"/>
      <c r="B15" s="94"/>
      <c r="C15" s="136"/>
      <c r="D15" s="136"/>
      <c r="E15" s="136"/>
      <c r="F15" s="136"/>
      <c r="G15" s="136"/>
      <c r="H15" s="136"/>
      <c r="I15" s="137"/>
    </row>
    <row r="16" spans="1:10" ht="12" customHeight="1" thickBot="1" x14ac:dyDescent="0.3">
      <c r="A16" s="79" t="s">
        <v>66</v>
      </c>
      <c r="B16" s="53"/>
      <c r="C16" s="138"/>
      <c r="D16" s="138"/>
      <c r="E16" s="138"/>
      <c r="F16" s="138"/>
      <c r="G16" s="138"/>
      <c r="H16" s="138"/>
      <c r="I16" s="139"/>
    </row>
    <row r="17" spans="1:9" ht="15.75" customHeight="1" thickBot="1" x14ac:dyDescent="0.3">
      <c r="A17" s="96" t="s">
        <v>67</v>
      </c>
      <c r="B17" s="97"/>
      <c r="C17" s="64" t="s">
        <v>73</v>
      </c>
      <c r="D17" s="57">
        <v>37555555</v>
      </c>
      <c r="E17" s="56" t="s">
        <v>63</v>
      </c>
      <c r="F17" s="57">
        <v>5610000</v>
      </c>
      <c r="G17" s="55" t="s">
        <v>74</v>
      </c>
      <c r="H17" s="66">
        <f>F17/D17</f>
        <v>0.14937870043459617</v>
      </c>
      <c r="I17" s="77"/>
    </row>
    <row r="18" spans="1:9" ht="16.5" customHeight="1" x14ac:dyDescent="0.25">
      <c r="A18" s="82"/>
      <c r="B18" s="61"/>
      <c r="C18" s="136"/>
      <c r="D18" s="138"/>
      <c r="E18" s="138"/>
      <c r="F18" s="138"/>
      <c r="G18" s="138"/>
      <c r="H18" s="55" t="s">
        <v>71</v>
      </c>
      <c r="I18" s="71" t="s">
        <v>72</v>
      </c>
    </row>
    <row r="19" spans="1:9" ht="15.75" thickBot="1" x14ac:dyDescent="0.3">
      <c r="A19" s="79" t="s">
        <v>68</v>
      </c>
      <c r="B19" s="53"/>
      <c r="C19" s="138"/>
      <c r="D19" s="138"/>
      <c r="E19" s="138"/>
      <c r="F19" s="138"/>
      <c r="G19" s="138"/>
      <c r="H19" s="64"/>
      <c r="I19" s="78"/>
    </row>
    <row r="20" spans="1:9" ht="15.75" thickBot="1" x14ac:dyDescent="0.3">
      <c r="A20" s="96" t="s">
        <v>69</v>
      </c>
      <c r="B20" s="97"/>
      <c r="C20" s="69" t="s">
        <v>62</v>
      </c>
      <c r="D20" s="57">
        <v>3743000</v>
      </c>
      <c r="E20" s="70" t="s">
        <v>63</v>
      </c>
      <c r="F20" s="57">
        <v>719400</v>
      </c>
      <c r="G20" s="64" t="s">
        <v>75</v>
      </c>
      <c r="H20" s="66">
        <f>F20/D20</f>
        <v>0.1921987710392733</v>
      </c>
      <c r="I20" s="78"/>
    </row>
    <row r="21" spans="1:9" x14ac:dyDescent="0.25">
      <c r="A21" s="140"/>
      <c r="B21" s="141"/>
      <c r="C21" s="141"/>
      <c r="D21" s="136"/>
      <c r="E21" s="136"/>
      <c r="F21" s="136"/>
      <c r="G21" s="136"/>
      <c r="H21" s="90"/>
      <c r="I21" s="142"/>
    </row>
    <row r="22" spans="1:9" x14ac:dyDescent="0.25">
      <c r="A22" s="80" t="s">
        <v>79</v>
      </c>
      <c r="B22" s="55"/>
      <c r="C22" s="55"/>
      <c r="D22" s="136"/>
      <c r="E22" s="136"/>
      <c r="F22" s="136"/>
      <c r="G22" s="136"/>
      <c r="H22" s="88">
        <v>0.17079</v>
      </c>
      <c r="I22" s="137"/>
    </row>
    <row r="23" spans="1:9" ht="15.75" thickBot="1" x14ac:dyDescent="0.3">
      <c r="A23" s="82"/>
      <c r="B23" s="61"/>
      <c r="C23" s="61"/>
      <c r="D23" s="136"/>
      <c r="E23" s="136"/>
      <c r="F23" s="136"/>
      <c r="G23" s="136"/>
      <c r="H23" s="89"/>
      <c r="I23" s="139"/>
    </row>
    <row r="24" spans="1:9" ht="15.75" thickBot="1" x14ac:dyDescent="0.3">
      <c r="A24" s="101" t="s">
        <v>82</v>
      </c>
      <c r="B24" s="102"/>
      <c r="C24" s="101"/>
      <c r="D24" s="144"/>
      <c r="E24" s="144"/>
      <c r="F24" s="144"/>
      <c r="G24" s="144"/>
      <c r="H24" s="66">
        <f>H12+H22</f>
        <v>0.28968229130608442</v>
      </c>
      <c r="I24" s="143"/>
    </row>
    <row r="26" spans="1:9" x14ac:dyDescent="0.25">
      <c r="A26" s="50" t="s">
        <v>83</v>
      </c>
    </row>
  </sheetData>
  <mergeCells count="12">
    <mergeCell ref="A7:I7"/>
    <mergeCell ref="A2:I2"/>
    <mergeCell ref="A3:I3"/>
    <mergeCell ref="A4:I4"/>
    <mergeCell ref="A5:I5"/>
    <mergeCell ref="A6:I6"/>
    <mergeCell ref="C14:I16"/>
    <mergeCell ref="C18:G19"/>
    <mergeCell ref="A21:C21"/>
    <mergeCell ref="D21:G23"/>
    <mergeCell ref="I21:I24"/>
    <mergeCell ref="D24:G24"/>
  </mergeCells>
  <pageMargins left="0.7" right="0.7" top="0.75" bottom="0.75" header="0.3" footer="0.3"/>
  <pageSetup scale="7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</vt:lpstr>
      <vt:lpstr>Sch 2 Example</vt:lpstr>
      <vt:lpstr>Example of Sch. F</vt:lpstr>
    </vt:vector>
  </TitlesOfParts>
  <Company>OCFO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Evans Jr., Norman</cp:lastModifiedBy>
  <cp:lastPrinted>2016-02-29T21:50:25Z</cp:lastPrinted>
  <dcterms:created xsi:type="dcterms:W3CDTF">2012-04-18T19:15:36Z</dcterms:created>
  <dcterms:modified xsi:type="dcterms:W3CDTF">2016-03-01T16:05:19Z</dcterms:modified>
</cp:coreProperties>
</file>